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1\Отчет 4 кв\Отчеты ИП 2021 4 квартал РОЭК\Паспорта проектов\"/>
    </mc:Choice>
  </mc:AlternateContent>
  <bookViews>
    <workbookView xWindow="0" yWindow="0" windowWidth="28800" windowHeight="12330" tabRatio="500" activeTab="3"/>
  </bookViews>
  <sheets>
    <sheet name="1. паспорт местоположение" sheetId="1" r:id="rId1"/>
    <sheet name="2 паспорт описание" sheetId="2" r:id="rId2"/>
    <sheet name="3. КСГ" sheetId="3" r:id="rId3"/>
    <sheet name="Лист4" sheetId="4" r:id="rId4"/>
    <sheet name="2020-2024" sheetId="5" r:id="rId5"/>
  </sheets>
  <externalReferences>
    <externalReference r:id="rId6"/>
  </externalReferences>
  <definedNames>
    <definedName name="Print_Area_0" localSheetId="0">'1. паспорт местоположение'!$A$1:$C$28</definedName>
    <definedName name="Print_Area_0" localSheetId="1">'2 паспорт описание'!$A$1:$C$27</definedName>
    <definedName name="Print_Area_0_0" localSheetId="0">'1. паспорт местоположение'!$A$1:$C$28</definedName>
    <definedName name="Print_Area_0_0" localSheetId="1">'2 паспорт описание'!$A$1:$C$27</definedName>
    <definedName name="Print_Area_0_0_0" localSheetId="0">'1. паспорт местоположение'!$A$1:$C$28</definedName>
    <definedName name="Print_Area_0_0_0" localSheetId="1">'2 паспорт описание'!$A$1:$C$27</definedName>
    <definedName name="Print_Area_0_0_0_0" localSheetId="0">'1. паспорт местоположение'!$A$1:$C$28</definedName>
    <definedName name="Print_Area_0_0_0_0" localSheetId="1">'2 паспорт описание'!$A$1:$C$27</definedName>
    <definedName name="Print_Area_0_0_0_0_0" localSheetId="0">'1. паспорт местоположение'!$A$1:$C$28</definedName>
    <definedName name="Print_Area_0_0_0_0_0" localSheetId="1">'2 паспорт описание'!$A$1:$C$27</definedName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местоположение'!$A$1:$C$28</definedName>
    <definedName name="_xlnm.Print_Area" localSheetId="1">'2 паспорт описание'!$A$1:$C$27</definedName>
  </definedNames>
  <calcPr calcId="162913"/>
</workbook>
</file>

<file path=xl/calcChain.xml><?xml version="1.0" encoding="utf-8"?>
<calcChain xmlns="http://schemas.openxmlformats.org/spreadsheetml/2006/main">
  <c r="U26" i="4" l="1"/>
  <c r="L7" i="5" l="1"/>
  <c r="J7" i="5"/>
  <c r="K7" i="5" s="1"/>
  <c r="H7" i="5"/>
  <c r="P3" i="5"/>
  <c r="P7" i="5" l="1"/>
  <c r="A12" i="4"/>
  <c r="A12" i="3" l="1"/>
  <c r="A9" i="3"/>
  <c r="A6" i="3"/>
  <c r="C24" i="2"/>
  <c r="A14" i="2"/>
  <c r="C23" i="2" s="1"/>
  <c r="A11" i="2"/>
  <c r="A8" i="2"/>
  <c r="D28" i="1"/>
  <c r="C28" i="1"/>
</calcChain>
</file>

<file path=xl/sharedStrings.xml><?xml version="1.0" encoding="utf-8"?>
<sst xmlns="http://schemas.openxmlformats.org/spreadsheetml/2006/main" count="252" uniqueCount="195">
  <si>
    <t xml:space="preserve">Паспорт инвестиционного проекта </t>
  </si>
  <si>
    <t xml:space="preserve">         (фирменное наименование субъекта электроэнергетики)</t>
  </si>
  <si>
    <t>J_ROEK_TRANSP_9_64</t>
  </si>
  <si>
    <t xml:space="preserve">         (идентификатор инвестиционного проекта)</t>
  </si>
  <si>
    <t>Дизель-генератор (50)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</si>
  <si>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</si>
  <si>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</si>
  <si>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</si>
  <si>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</si>
  <si>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</si>
  <si>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</si>
  <si>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</si>
  <si>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</si>
  <si>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</si>
  <si>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</si>
  <si>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</si>
  <si>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</si>
  <si>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</si>
  <si>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</si>
  <si>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</si>
  <si>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</si>
  <si>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</si>
  <si>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</si>
  <si>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</si>
  <si>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</si>
  <si>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</si>
  <si>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</si>
  <si>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</si>
  <si>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</si>
  <si>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</si>
  <si>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</si>
  <si>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</si>
  <si>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</si>
  <si>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</si>
  <si>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</si>
  <si>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</si>
  <si>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Приложение  № _____</t>
  </si>
  <si>
    <t>к приказу Минэнерго России</t>
  </si>
  <si>
    <t>от «__» _____ 201_ г. №___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</si>
  <si>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</si>
  <si>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</si>
  <si>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>Обеспечение  своевременного обслуживания ПС, ЛЭП, перевозка персонала;</t>
    </r>
    <r>
      <rPr>
        <sz val="12"/>
        <rFont val="Times New Roman"/>
        <family val="1"/>
        <charset val="204"/>
      </rPr>
      <t>2. Частичное  восстановление автопарка, имеющего 100% износ.
3. Повышение  среднего полезного срока использования легкового автотранспорта Обществом;
4. Сокращение  затрат  на  ГСМ и  текущие эксплуатационные расходы на содержание легкового автотранспорта</t>
    </r>
  </si>
  <si>
    <t>Описание конкретных результатов реализации инвестиционного проекта</t>
  </si>
  <si>
    <t>При эксплуатации нового автотранспорта  затраты  на  ГСМ, техническое обслуживание, покупку запасных частей  и прочие затраты на эксплуатацию сокращаются почти в 2  раза.</t>
  </si>
  <si>
    <t>Описание состава объектов инвестиционной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</si>
  <si>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проекта, тыс. руб. без НДС</t>
  </si>
  <si>
    <t>Обоснование необходимости реализации инвестиционного проекта</t>
  </si>
  <si>
    <t xml:space="preserve">Физический износ эксплуатируемого автотранспорта. 
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</si>
  <si>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</si>
  <si>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</si>
  <si>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</si>
  <si>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</si>
  <si>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</si>
  <si>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</si>
  <si>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</si>
  <si>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Факт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</si>
  <si>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</si>
  <si>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</si>
  <si>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</si>
  <si>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</si>
  <si>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</si>
  <si>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</si>
  <si>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</si>
  <si>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</si>
  <si>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</si>
  <si>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</si>
  <si>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</si>
  <si>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</si>
  <si>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</si>
  <si>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</si>
  <si>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</si>
  <si>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</si>
  <si>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</si>
  <si>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</si>
  <si>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</si>
  <si>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</si>
  <si>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</si>
  <si>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</si>
  <si>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</si>
  <si>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</si>
  <si>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</si>
  <si>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</si>
  <si>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</si>
  <si>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</si>
  <si>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</si>
  <si>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</si>
  <si>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</si>
  <si>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</si>
  <si>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</si>
  <si>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</si>
  <si>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№145-ЛЗ</t>
  </si>
  <si>
    <t>дата и номер закл. договора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</si>
  <si>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</si>
  <si>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</si>
  <si>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</si>
  <si>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</si>
  <si>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</si>
  <si>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До 31.12.2020</t>
  </si>
  <si>
    <t>дата по акту приемо-передачи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</si>
  <si>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</si>
  <si>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</si>
  <si>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</si>
  <si>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</si>
  <si>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</si>
  <si>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</si>
  <si>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</si>
  <si>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</si>
  <si>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</si>
  <si>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</si>
  <si>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</si>
  <si>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</si>
  <si>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</si>
  <si>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</si>
  <si>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</si>
  <si>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</si>
  <si>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</si>
  <si>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</si>
  <si>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</si>
  <si>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возможно =п.3.1 с бух.</t>
  </si>
  <si>
    <t>4.5.</t>
  </si>
  <si>
    <t xml:space="preserve">Получение разрешения на ввод объекта в эксплуатацию. </t>
  </si>
  <si>
    <t>г. Рыбное</t>
  </si>
  <si>
    <t>АО "Рязанская областная электросетевая компания"</t>
  </si>
  <si>
    <t>(наименование инвестиционного проекта)</t>
  </si>
  <si>
    <t>(идентификатор инвестиционного проекта)</t>
  </si>
  <si>
    <t>Раздел 8.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</si>
  <si>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</si>
  <si>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</si>
  <si>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</si>
  <si>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</si>
  <si>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Вид закупаемой продукции</t>
  </si>
  <si>
    <t>Наименование закупаемой продукции</t>
  </si>
  <si>
    <t>Источник финансирования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</si>
  <si>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</si>
  <si>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</si>
  <si>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</si>
  <si>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</si>
  <si>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</si>
  <si>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</si>
  <si>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</si>
  <si>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</si>
  <si>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</si>
  <si>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</si>
  <si>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</si>
  <si>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</si>
  <si>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</si>
  <si>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</si>
  <si>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</si>
  <si>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</si>
  <si>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</si>
  <si>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</si>
  <si>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</si>
  <si>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</si>
  <si>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</si>
  <si>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</si>
  <si>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</si>
  <si>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</si>
  <si>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</si>
  <si>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</si>
  <si>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</si>
  <si>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По решению комиссии</t>
  </si>
  <si>
    <t>Номер процедуры</t>
  </si>
  <si>
    <t>Интернет-адрес площадки</t>
  </si>
  <si>
    <t>передача ЭЭ</t>
  </si>
  <si>
    <t>Услуги по финансовой аренде</t>
  </si>
  <si>
    <t>Тариф на услуги по передаче электроэнергии</t>
  </si>
  <si>
    <t>ГКУ РО "Центр закупок Рязанской области "</t>
  </si>
  <si>
    <t>Коммерческие предложения</t>
  </si>
  <si>
    <t>Запрос предложений в электронной форме</t>
  </si>
  <si>
    <t>ЗАО «Сбербанк-АСТ» (УТП)</t>
  </si>
  <si>
    <t>(полное наименование субъекта электроэнергетики)</t>
  </si>
  <si>
    <t>Год раскрытия информации: 2021 год</t>
  </si>
  <si>
    <t>Филиал "Рыбновский район электрических сетей"</t>
  </si>
  <si>
    <t>Акционерное общество "Рязанская областная электросетевая компания"</t>
  </si>
  <si>
    <t xml:space="preserve">Расчет ЛИЗИНГА для инвестпрограммы  АО "РОЭК" на 2020-2024 годы </t>
  </si>
  <si>
    <t>Наименование объектов</t>
  </si>
  <si>
    <t>Цены  2 п.г. 2019г.</t>
  </si>
  <si>
    <t>Год начала  договора лизинга</t>
  </si>
  <si>
    <t>Год окончания  договора лизинга</t>
  </si>
  <si>
    <t>Полная стоимость с учетом лизингового удорожания 10% от базовой цены НОЯБ 2020г.</t>
  </si>
  <si>
    <t>цена в год приобретения</t>
  </si>
  <si>
    <t>Объем финансирования (с НДС)</t>
  </si>
  <si>
    <t>1 ком.  предл. т.руб.</t>
  </si>
  <si>
    <t>2 ком. предл. т.руб.</t>
  </si>
  <si>
    <t>3 ком. предл. т.руб.</t>
  </si>
  <si>
    <t>Сред. цена т.руб.</t>
  </si>
  <si>
    <t>итого за 2020-2024 г.г.</t>
  </si>
  <si>
    <t>тыс.руб.</t>
  </si>
  <si>
    <t>Дизель-генератор (50)   Филиал «Рыбновский район электрических сет</t>
  </si>
  <si>
    <t>По инвестиционному проекту за период реализации инвестиционной программы</t>
  </si>
  <si>
    <t>Фактически реализовано</t>
  </si>
  <si>
    <t>ОБЩЕСТВО С ОГРАНИЧЕННОЙ ОТВЕТСТВЕННОСТЬЮ «ПТК-ЛИЗИНГ» , ОБЩЕСТВО С ОГРАНИЧЕННОЙ ОТВЕТСТВЕННОСТЬЮ «БАЙТЕК ЛИЗИНГ»</t>
  </si>
  <si>
    <t>ОБЩЕСТВО С ОГРАНИЧЕННОЙ ОТВЕТСТВЕННОСТЬЮ «БАЙТЕК ЛИЗИНГ»</t>
  </si>
  <si>
    <t>7 (семь) рабочих дней с момента подачи заявки Лизингополучателем</t>
  </si>
  <si>
    <t>444,26; 421,37968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</si>
</sst>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[$-419]dd/mm/yyyy"/>
    <numFmt numFmtId="165" formatCode="dd/mm/yy"/>
    <numFmt numFmtId="166" formatCode="#,##0.0"/>
    <numFmt numFmtId="167" formatCode="0.0"/>
    <numFmt numFmtId="168" formatCode="0.00000"/>
    <numFmt numFmtId="169" formatCode="#,##0.0000"/>
  </numFmts>
  <fonts count="27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color theme="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color indexed="8"/>
      <name val="Arial1"/>
      <charset val="204"/>
    </font>
    <font>
      <sz val="10"/>
      <name val="Arial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indexed="8"/>
      </left>
      <right/>
      <top/>
      <bottom/>
      <diagonal/>
    </border>
  </borders>
  <cellStyleXfs count="2">
    <xf numFmtId="0" fontId="0" fillId="0" borderId="0"/>
    <xf numFmtId="0" fontId="25" fillId="0" borderId="0" applyNumberFormat="0" applyBorder="0" applyProtection="0"/>
  </cellStyleXfs>
  <cellXfs count="147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/>
    <xf numFmtId="0" fontId="9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9" fillId="0" borderId="0" xfId="0" applyFont="1" applyBorder="1"/>
    <xf numFmtId="49" fontId="6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4" fontId="6" fillId="2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3" fillId="0" borderId="0" xfId="0" applyFont="1" applyAlignment="1">
      <alignment horizontal="right" vertical="center"/>
    </xf>
    <xf numFmtId="0" fontId="12" fillId="0" borderId="2" xfId="0" applyFont="1" applyBorder="1" applyAlignment="1">
      <alignment vertical="center" wrapText="1"/>
    </xf>
    <xf numFmtId="0" fontId="12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13" fillId="0" borderId="1" xfId="0" applyFont="1" applyBorder="1" applyAlignment="1">
      <alignment horizontal="center" vertical="center" wrapText="1"/>
    </xf>
    <xf numFmtId="0" fontId="0" fillId="0" borderId="1" xfId="0" applyBorder="1"/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top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2" fillId="0" borderId="1" xfId="0" applyFont="1" applyBorder="1"/>
    <xf numFmtId="49" fontId="12" fillId="0" borderId="1" xfId="0" applyNumberFormat="1" applyFont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center"/>
    </xf>
    <xf numFmtId="165" fontId="0" fillId="0" borderId="1" xfId="0" applyNumberFormat="1" applyBorder="1"/>
    <xf numFmtId="0" fontId="0" fillId="0" borderId="0" xfId="0" applyFont="1"/>
    <xf numFmtId="0" fontId="12" fillId="0" borderId="0" xfId="0" applyFont="1" applyAlignment="1">
      <alignment vertical="top" wrapText="1"/>
    </xf>
    <xf numFmtId="49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9" fillId="0" borderId="0" xfId="0" applyFont="1" applyFill="1"/>
    <xf numFmtId="0" fontId="0" fillId="0" borderId="0" xfId="0" applyFill="1"/>
    <xf numFmtId="0" fontId="15" fillId="0" borderId="0" xfId="0" applyFont="1"/>
    <xf numFmtId="0" fontId="15" fillId="0" borderId="0" xfId="0" applyFont="1" applyAlignment="1">
      <alignment horizontal="left" vertical="top"/>
    </xf>
    <xf numFmtId="0" fontId="15" fillId="0" borderId="0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top"/>
    </xf>
    <xf numFmtId="165" fontId="18" fillId="0" borderId="1" xfId="0" applyNumberFormat="1" applyFont="1" applyBorder="1" applyAlignment="1">
      <alignment horizontal="left" vertical="top"/>
    </xf>
    <xf numFmtId="0" fontId="18" fillId="0" borderId="0" xfId="0" applyFont="1"/>
    <xf numFmtId="0" fontId="19" fillId="0" borderId="1" xfId="0" applyFont="1" applyBorder="1" applyAlignment="1">
      <alignment horizontal="left" vertical="top" wrapText="1"/>
    </xf>
    <xf numFmtId="4" fontId="19" fillId="0" borderId="1" xfId="0" applyNumberFormat="1" applyFont="1" applyBorder="1" applyAlignment="1">
      <alignment horizontal="left" vertical="top" wrapText="1"/>
    </xf>
    <xf numFmtId="4" fontId="19" fillId="0" borderId="1" xfId="0" applyNumberFormat="1" applyFont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165" fontId="19" fillId="0" borderId="1" xfId="0" applyNumberFormat="1" applyFont="1" applyBorder="1" applyAlignment="1">
      <alignment horizontal="left" vertical="top" wrapText="1"/>
    </xf>
    <xf numFmtId="165" fontId="19" fillId="0" borderId="1" xfId="0" applyNumberFormat="1" applyFont="1" applyBorder="1" applyAlignment="1">
      <alignment horizontal="left" vertical="top"/>
    </xf>
    <xf numFmtId="0" fontId="18" fillId="0" borderId="5" xfId="0" applyFont="1" applyBorder="1" applyAlignment="1">
      <alignment horizontal="center" vertical="center"/>
    </xf>
    <xf numFmtId="0" fontId="20" fillId="0" borderId="0" xfId="0" applyNumberFormat="1" applyFont="1" applyFill="1" applyAlignment="1"/>
    <xf numFmtId="0" fontId="0" fillId="0" borderId="0" xfId="0" applyFont="1" applyFill="1"/>
    <xf numFmtId="0" fontId="0" fillId="0" borderId="0" xfId="0" applyFont="1" applyFill="1" applyBorder="1"/>
    <xf numFmtId="0" fontId="20" fillId="0" borderId="0" xfId="0" applyFont="1" applyFill="1" applyBorder="1" applyAlignment="1"/>
    <xf numFmtId="0" fontId="21" fillId="0" borderId="9" xfId="0" applyFont="1" applyFill="1" applyBorder="1" applyAlignment="1"/>
    <xf numFmtId="0" fontId="21" fillId="0" borderId="0" xfId="0" applyFont="1" applyFill="1" applyBorder="1" applyAlignment="1"/>
    <xf numFmtId="0" fontId="20" fillId="0" borderId="4" xfId="0" applyFont="1" applyFill="1" applyBorder="1" applyAlignment="1"/>
    <xf numFmtId="3" fontId="22" fillId="0" borderId="0" xfId="0" applyNumberFormat="1" applyFont="1" applyFill="1"/>
    <xf numFmtId="3" fontId="22" fillId="0" borderId="0" xfId="0" applyNumberFormat="1" applyFont="1" applyFill="1" applyBorder="1" applyAlignment="1"/>
    <xf numFmtId="0" fontId="23" fillId="0" borderId="5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4" fillId="0" borderId="0" xfId="0" applyFont="1" applyFill="1"/>
    <xf numFmtId="0" fontId="24" fillId="0" borderId="3" xfId="0" applyFont="1" applyFill="1" applyBorder="1" applyAlignment="1"/>
    <xf numFmtId="0" fontId="23" fillId="0" borderId="1" xfId="0" applyFont="1" applyBorder="1" applyAlignment="1">
      <alignment horizontal="center" wrapText="1"/>
    </xf>
    <xf numFmtId="0" fontId="23" fillId="0" borderId="1" xfId="0" applyFont="1" applyFill="1" applyBorder="1" applyAlignment="1">
      <alignment vertical="top" wrapText="1"/>
    </xf>
    <xf numFmtId="2" fontId="23" fillId="0" borderId="1" xfId="0" applyNumberFormat="1" applyFont="1" applyFill="1" applyBorder="1" applyAlignment="1">
      <alignment vertical="top" wrapText="1"/>
    </xf>
    <xf numFmtId="1" fontId="23" fillId="0" borderId="1" xfId="0" applyNumberFormat="1" applyFont="1" applyFill="1" applyBorder="1" applyAlignment="1">
      <alignment vertical="top" wrapText="1"/>
    </xf>
    <xf numFmtId="0" fontId="23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left" wrapText="1" indent="1"/>
    </xf>
    <xf numFmtId="0" fontId="0" fillId="0" borderId="1" xfId="0" applyFont="1" applyFill="1" applyBorder="1" applyAlignment="1">
      <alignment horizontal="left" vertical="center" wrapText="1"/>
    </xf>
    <xf numFmtId="166" fontId="0" fillId="0" borderId="1" xfId="0" applyNumberFormat="1" applyFont="1" applyFill="1" applyBorder="1" applyAlignment="1">
      <alignment horizontal="right" vertical="center"/>
    </xf>
    <xf numFmtId="4" fontId="26" fillId="0" borderId="1" xfId="1" applyNumberFormat="1" applyFont="1" applyFill="1" applyBorder="1" applyAlignment="1" applyProtection="1">
      <alignment horizontal="right" vertical="center"/>
    </xf>
    <xf numFmtId="166" fontId="26" fillId="0" borderId="1" xfId="1" applyNumberFormat="1" applyFont="1" applyFill="1" applyBorder="1" applyAlignment="1" applyProtection="1">
      <alignment horizontal="right" vertical="center"/>
    </xf>
    <xf numFmtId="4" fontId="0" fillId="0" borderId="1" xfId="0" applyNumberFormat="1" applyFont="1" applyFill="1" applyBorder="1" applyAlignment="1">
      <alignment horizontal="right" vertical="center"/>
    </xf>
    <xf numFmtId="167" fontId="0" fillId="0" borderId="0" xfId="0" applyNumberFormat="1" applyFont="1" applyFill="1"/>
    <xf numFmtId="168" fontId="0" fillId="0" borderId="0" xfId="0" applyNumberFormat="1" applyFont="1" applyFill="1"/>
    <xf numFmtId="169" fontId="0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6" fillId="3" borderId="0" xfId="0" applyNumberFormat="1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3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 textRotation="90" wrapText="1"/>
    </xf>
    <xf numFmtId="0" fontId="18" fillId="0" borderId="6" xfId="0" applyFont="1" applyBorder="1" applyAlignment="1">
      <alignment horizontal="center" vertical="center" textRotation="90" wrapText="1"/>
    </xf>
    <xf numFmtId="0" fontId="18" fillId="0" borderId="3" xfId="0" applyFont="1" applyBorder="1" applyAlignment="1">
      <alignment horizontal="center" vertical="center" textRotation="90" wrapText="1"/>
    </xf>
    <xf numFmtId="0" fontId="19" fillId="0" borderId="5" xfId="0" applyFont="1" applyBorder="1" applyAlignment="1" applyProtection="1">
      <alignment horizontal="center" vertical="center" textRotation="90" wrapText="1"/>
    </xf>
    <xf numFmtId="0" fontId="19" fillId="0" borderId="6" xfId="0" applyFont="1" applyBorder="1" applyAlignment="1" applyProtection="1">
      <alignment horizontal="center" vertical="center" textRotation="90" wrapText="1"/>
    </xf>
    <xf numFmtId="0" fontId="19" fillId="0" borderId="3" xfId="0" applyFont="1" applyBorder="1" applyAlignment="1" applyProtection="1">
      <alignment horizontal="center" vertical="center" textRotation="90" wrapText="1"/>
    </xf>
    <xf numFmtId="0" fontId="18" fillId="0" borderId="8" xfId="0" applyFont="1" applyBorder="1" applyAlignment="1">
      <alignment horizontal="center" vertical="center" wrapText="1"/>
    </xf>
    <xf numFmtId="0" fontId="19" fillId="0" borderId="5" xfId="0" applyFont="1" applyBorder="1" applyAlignment="1" applyProtection="1">
      <alignment horizontal="center" vertical="center" wrapText="1"/>
    </xf>
    <xf numFmtId="0" fontId="19" fillId="0" borderId="3" xfId="0" applyFont="1" applyBorder="1" applyAlignment="1" applyProtection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3" fillId="0" borderId="8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55;_2021/&#1051;&#1080;&#1079;&#1080;&#1085;&#1075;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017"/>
      <sheetName val="план 2018"/>
      <sheetName val="план 2019"/>
      <sheetName val="план 2020"/>
      <sheetName val="план 2021"/>
      <sheetName val="факт"/>
      <sheetName val="Лист9"/>
      <sheetName val="Лист4"/>
      <sheetName val="приборы"/>
      <sheetName val="СФ Лрг РАСПР"/>
      <sheetName val="Лист6"/>
      <sheetName val="Лист7"/>
      <sheetName val="осв.76"/>
      <sheetName val="Лист8"/>
      <sheetName val="прикид"/>
      <sheetName val="Лист1"/>
      <sheetName val="итоги ИП 2020"/>
      <sheetName val="сч.76 9мес."/>
      <sheetName val="ИП2020-2024"/>
    </sheetNames>
    <sheetDataSet>
      <sheetData sheetId="0"/>
      <sheetData sheetId="1"/>
      <sheetData sheetId="2"/>
      <sheetData sheetId="3"/>
      <sheetData sheetId="4">
        <row r="55">
          <cell r="I55">
            <v>3166953</v>
          </cell>
        </row>
        <row r="67">
          <cell r="I67">
            <v>505655</v>
          </cell>
        </row>
        <row r="68">
          <cell r="BT68">
            <v>122742.6866666667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zoomScale="75" zoomScaleNormal="75" workbookViewId="0">
      <selection activeCell="F28" sqref="F28"/>
    </sheetView>
  </sheetViews>
  <sheetFormatPr defaultRowHeight="15"/>
  <cols>
    <col min="1" max="1" width="6.140625" customWidth="1"/>
    <col min="2" max="2" width="49.85546875" customWidth="1"/>
    <col min="3" max="4" width="35.28515625" customWidth="1"/>
    <col min="5" max="5" width="13.140625" customWidth="1"/>
    <col min="6" max="6" width="33.85546875" customWidth="1"/>
    <col min="7" max="7" width="18.28515625" customWidth="1"/>
    <col min="8" max="8" width="23.7109375" customWidth="1"/>
    <col min="9" max="9" width="15.28515625" customWidth="1"/>
    <col min="10" max="1025" width="8.140625" customWidth="1"/>
  </cols>
  <sheetData>
    <row r="1" spans="1:22" s="3" customFormat="1" ht="18.75">
      <c r="A1" s="2"/>
      <c r="H1" s="4"/>
    </row>
    <row r="2" spans="1:22" s="3" customFormat="1" ht="18.75">
      <c r="A2" s="2"/>
      <c r="H2" s="4"/>
    </row>
    <row r="3" spans="1:22" ht="18.75">
      <c r="A3" s="112" t="s">
        <v>0</v>
      </c>
      <c r="B3" s="112"/>
      <c r="C3" s="112"/>
      <c r="D3" s="112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18.75">
      <c r="A4" s="6"/>
      <c r="B4" s="6"/>
      <c r="C4" s="6"/>
      <c r="D4" s="6"/>
      <c r="E4" s="6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ht="18.75">
      <c r="A5" s="113" t="s">
        <v>122</v>
      </c>
      <c r="B5" s="113"/>
      <c r="C5" s="113"/>
      <c r="D5" s="113"/>
      <c r="E5" s="7"/>
      <c r="F5" s="7"/>
      <c r="G5" s="7"/>
      <c r="H5" s="7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2" ht="18.75">
      <c r="A6" s="110" t="s">
        <v>1</v>
      </c>
      <c r="B6" s="110"/>
      <c r="C6" s="110"/>
      <c r="D6" s="110"/>
      <c r="E6" s="8"/>
      <c r="F6" s="8"/>
      <c r="G6" s="8"/>
      <c r="H6" s="8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18.75">
      <c r="A7" s="6"/>
      <c r="B7" s="6"/>
      <c r="C7" s="6"/>
      <c r="D7" s="6"/>
      <c r="E7" s="6"/>
      <c r="F7" s="6"/>
      <c r="G7" s="6"/>
      <c r="H7" s="6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2" ht="18.75">
      <c r="A8" s="114" t="s">
        <v>2</v>
      </c>
      <c r="B8" s="114"/>
      <c r="C8" s="114"/>
      <c r="D8" s="114"/>
      <c r="E8" s="7"/>
      <c r="F8" s="7"/>
      <c r="G8" s="7"/>
      <c r="H8" s="7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ht="18.75">
      <c r="A9" s="110" t="s">
        <v>124</v>
      </c>
      <c r="B9" s="110"/>
      <c r="C9" s="110"/>
      <c r="D9" s="110"/>
      <c r="E9" s="8"/>
      <c r="F9" s="8"/>
      <c r="G9" s="8"/>
      <c r="H9" s="8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1:22" s="10" customFormat="1" ht="15.75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s="3" customFormat="1" ht="18.75">
      <c r="A11" s="109" t="s">
        <v>4</v>
      </c>
      <c r="B11" s="109"/>
      <c r="C11" s="109"/>
      <c r="D11" s="109"/>
      <c r="E11" s="7"/>
      <c r="F11" s="7"/>
      <c r="G11" s="7"/>
      <c r="H11" s="7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1:22" s="11" customFormat="1" ht="15" customHeight="1">
      <c r="A12" s="110" t="s">
        <v>123</v>
      </c>
      <c r="B12" s="110"/>
      <c r="C12" s="110"/>
      <c r="D12" s="110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ht="15" customHeight="1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</row>
    <row r="14" spans="1:22" ht="15" customHeight="1">
      <c r="A14" s="111" t="s">
        <v>6</v>
      </c>
      <c r="B14" s="111"/>
      <c r="C14" s="111"/>
      <c r="D14" s="111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1:22" ht="15" customHeight="1">
      <c r="A15" s="8"/>
      <c r="B15" s="8"/>
      <c r="C15" s="8"/>
      <c r="D15" s="8"/>
      <c r="E15" s="8"/>
      <c r="F15" s="8"/>
      <c r="G15" s="8"/>
      <c r="H15" s="8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</row>
    <row r="16" spans="1:22" ht="54" customHeight="1">
      <c r="A16" s="14" t="s">
        <v>7</v>
      </c>
      <c r="B16" s="15" t="s">
        <v>8</v>
      </c>
      <c r="C16" s="108" t="s">
        <v>189</v>
      </c>
      <c r="D16" s="108" t="s">
        <v>190</v>
      </c>
      <c r="E16" s="17"/>
      <c r="F16" s="17"/>
      <c r="G16" s="17"/>
      <c r="H16" s="17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18"/>
      <c r="U16" s="18"/>
      <c r="V16" s="18"/>
    </row>
    <row r="17" spans="1:22" ht="16.5" customHeight="1">
      <c r="A17" s="16">
        <v>1</v>
      </c>
      <c r="B17" s="15">
        <v>2</v>
      </c>
      <c r="C17" s="16">
        <v>3</v>
      </c>
      <c r="D17" s="16">
        <v>3</v>
      </c>
      <c r="E17" s="17"/>
      <c r="F17" s="17"/>
      <c r="G17" s="17"/>
      <c r="H17" s="17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18"/>
      <c r="U17" s="18"/>
      <c r="V17" s="18"/>
    </row>
    <row r="18" spans="1:22" ht="39" customHeight="1">
      <c r="A18" s="19" t="s">
        <v>10</v>
      </c>
      <c r="B18" s="20" t="s">
        <v>11</v>
      </c>
      <c r="C18" s="16" t="s">
        <v>12</v>
      </c>
      <c r="D18" s="16" t="s">
        <v>12</v>
      </c>
      <c r="E18" s="17"/>
      <c r="F18" s="17"/>
      <c r="G18" s="17"/>
      <c r="H18" s="17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18"/>
      <c r="U18" s="18"/>
      <c r="V18" s="18"/>
    </row>
    <row r="19" spans="1:22" s="56" customFormat="1" ht="58.5" customHeight="1">
      <c r="A19" s="50" t="s">
        <v>13</v>
      </c>
      <c r="B19" s="51" t="s">
        <v>14</v>
      </c>
      <c r="C19" s="52" t="s">
        <v>15</v>
      </c>
      <c r="D19" s="52" t="s">
        <v>15</v>
      </c>
      <c r="E19" s="53"/>
      <c r="F19" s="53"/>
      <c r="G19" s="53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5"/>
      <c r="T19" s="55"/>
      <c r="U19" s="55"/>
      <c r="V19" s="55"/>
    </row>
    <row r="20" spans="1:22" s="56" customFormat="1" ht="42.75" customHeight="1">
      <c r="A20" s="50" t="s">
        <v>16</v>
      </c>
      <c r="B20" s="51" t="s">
        <v>17</v>
      </c>
      <c r="C20" s="52" t="s">
        <v>18</v>
      </c>
      <c r="D20" s="52" t="s">
        <v>18</v>
      </c>
      <c r="E20" s="53"/>
      <c r="F20" s="53"/>
      <c r="G20" s="53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5"/>
      <c r="T20" s="55"/>
      <c r="U20" s="55"/>
      <c r="V20" s="55"/>
    </row>
    <row r="21" spans="1:22" s="56" customFormat="1" ht="51.75" customHeight="1">
      <c r="A21" s="50" t="s">
        <v>19</v>
      </c>
      <c r="B21" s="51" t="s">
        <v>20</v>
      </c>
      <c r="C21" s="52" t="s">
        <v>121</v>
      </c>
      <c r="D21" s="52" t="s">
        <v>121</v>
      </c>
      <c r="E21" s="53"/>
      <c r="F21" s="53"/>
      <c r="G21" s="53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5"/>
      <c r="T21" s="55"/>
      <c r="U21" s="55"/>
      <c r="V21" s="55"/>
    </row>
    <row r="22" spans="1:22" s="57" customFormat="1" ht="51.75" customHeight="1">
      <c r="A22" s="50" t="s">
        <v>21</v>
      </c>
      <c r="B22" s="51" t="s">
        <v>22</v>
      </c>
      <c r="C22" s="52" t="s">
        <v>23</v>
      </c>
      <c r="D22" s="52" t="s">
        <v>23</v>
      </c>
      <c r="E22" s="53"/>
      <c r="F22" s="53"/>
      <c r="G22" s="53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5"/>
      <c r="T22" s="55"/>
      <c r="U22" s="55"/>
      <c r="V22" s="55"/>
    </row>
    <row r="23" spans="1:22" ht="58.5" customHeight="1">
      <c r="A23" s="19" t="s">
        <v>24</v>
      </c>
      <c r="B23" s="21" t="s">
        <v>25</v>
      </c>
      <c r="C23" s="16" t="s">
        <v>23</v>
      </c>
      <c r="D23" s="16" t="s">
        <v>23</v>
      </c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</row>
    <row r="24" spans="1:22" ht="51.75" customHeight="1">
      <c r="A24" s="19" t="s">
        <v>26</v>
      </c>
      <c r="B24" s="21" t="s">
        <v>27</v>
      </c>
      <c r="C24" s="16" t="s">
        <v>23</v>
      </c>
      <c r="D24" s="16" t="s">
        <v>23</v>
      </c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</row>
    <row r="25" spans="1:22" ht="43.5" customHeight="1">
      <c r="A25" s="19" t="s">
        <v>28</v>
      </c>
      <c r="B25" s="21" t="s">
        <v>29</v>
      </c>
      <c r="C25" s="16" t="s">
        <v>23</v>
      </c>
      <c r="D25" s="16" t="s">
        <v>23</v>
      </c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</row>
    <row r="26" spans="1:22" ht="43.5" customHeight="1">
      <c r="A26" s="19" t="s">
        <v>30</v>
      </c>
      <c r="B26" s="21" t="s">
        <v>31</v>
      </c>
      <c r="C26" s="16" t="s">
        <v>23</v>
      </c>
      <c r="D26" s="16" t="s">
        <v>23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</row>
    <row r="27" spans="1:22" ht="75.75" customHeight="1">
      <c r="A27" s="19" t="s">
        <v>32</v>
      </c>
      <c r="B27" s="21" t="s">
        <v>33</v>
      </c>
      <c r="C27" s="23">
        <v>505.65499999999997</v>
      </c>
      <c r="D27" s="23">
        <v>505.65499999999997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</row>
    <row r="28" spans="1:22" ht="71.25" customHeight="1">
      <c r="A28" s="19" t="s">
        <v>34</v>
      </c>
      <c r="B28" s="21" t="s">
        <v>35</v>
      </c>
      <c r="C28" s="23">
        <f>C27/1.2</f>
        <v>421.37916666666666</v>
      </c>
      <c r="D28" s="23">
        <f>D27/1.2</f>
        <v>421.37916666666666</v>
      </c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</row>
  </sheetData>
  <mergeCells count="8">
    <mergeCell ref="A11:D11"/>
    <mergeCell ref="A12:D12"/>
    <mergeCell ref="A14:D14"/>
    <mergeCell ref="A3:D3"/>
    <mergeCell ref="A5:D5"/>
    <mergeCell ref="A6:D6"/>
    <mergeCell ref="A8:D8"/>
    <mergeCell ref="A9:D9"/>
  </mergeCells>
  <pageMargins left="0.70833333333333304" right="0.70833333333333304" top="0.74791666666666701" bottom="0.7479166666666670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topLeftCell="B19" zoomScale="75" zoomScaleNormal="75" workbookViewId="0">
      <selection activeCell="C25" sqref="C25"/>
    </sheetView>
  </sheetViews>
  <sheetFormatPr defaultRowHeight="15"/>
  <cols>
    <col min="1" max="1" width="6.140625" customWidth="1"/>
    <col min="2" max="2" width="49.85546875" customWidth="1"/>
    <col min="3" max="3" width="91.7109375" customWidth="1"/>
    <col min="4" max="4" width="13.140625" customWidth="1"/>
    <col min="5" max="5" width="33.85546875" customWidth="1"/>
    <col min="6" max="6" width="18.28515625" customWidth="1"/>
    <col min="7" max="7" width="23.7109375" customWidth="1"/>
    <col min="8" max="8" width="15.28515625" customWidth="1"/>
    <col min="9" max="1025" width="8.140625" customWidth="1"/>
  </cols>
  <sheetData>
    <row r="1" spans="1:21" s="3" customFormat="1" ht="18.75" customHeight="1">
      <c r="A1" s="24"/>
      <c r="C1" s="25" t="s">
        <v>36</v>
      </c>
    </row>
    <row r="2" spans="1:21" ht="18.75" customHeight="1">
      <c r="A2" s="24"/>
      <c r="B2" s="3"/>
      <c r="C2" s="4" t="s">
        <v>37</v>
      </c>
      <c r="E2" s="3"/>
      <c r="F2" s="3"/>
    </row>
    <row r="3" spans="1:21" ht="18.75">
      <c r="A3" s="2"/>
      <c r="C3" s="4" t="s">
        <v>38</v>
      </c>
      <c r="E3" s="3"/>
      <c r="F3" s="3"/>
    </row>
    <row r="4" spans="1:21" ht="18.75">
      <c r="A4" s="2"/>
      <c r="C4" s="4"/>
      <c r="E4" s="3"/>
      <c r="F4" s="3"/>
    </row>
    <row r="5" spans="1:21" ht="18.75">
      <c r="A5" s="2"/>
      <c r="E5" s="3"/>
      <c r="F5" s="3"/>
      <c r="G5" s="4"/>
    </row>
    <row r="6" spans="1:21" ht="18.75">
      <c r="A6" s="112" t="s">
        <v>0</v>
      </c>
      <c r="B6" s="112"/>
      <c r="C6" s="112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18.75">
      <c r="A7" s="112"/>
      <c r="B7" s="112"/>
      <c r="C7" s="112"/>
      <c r="D7" s="6"/>
      <c r="E7" s="6"/>
      <c r="F7" s="6"/>
      <c r="G7" s="6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ht="18.75">
      <c r="A8" s="113" t="str">
        <f>'1. паспорт местоположение'!A5:C5</f>
        <v>АО "Рязанская областная электросетевая компания"</v>
      </c>
      <c r="B8" s="113"/>
      <c r="C8" s="113"/>
      <c r="D8" s="7"/>
      <c r="E8" s="7"/>
      <c r="F8" s="7"/>
      <c r="G8" s="7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ht="18.75">
      <c r="A9" s="110" t="s">
        <v>1</v>
      </c>
      <c r="B9" s="110"/>
      <c r="C9" s="110"/>
      <c r="D9" s="8"/>
      <c r="E9" s="8"/>
      <c r="F9" s="8"/>
      <c r="G9" s="8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ht="18.75">
      <c r="A10" s="112"/>
      <c r="B10" s="112"/>
      <c r="C10" s="112"/>
      <c r="D10" s="6"/>
      <c r="E10" s="6"/>
      <c r="F10" s="6"/>
      <c r="G10" s="6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ht="18.75">
      <c r="A11" s="113" t="str">
        <f>'1. паспорт местоположение'!A8:C8</f>
        <v>J_ROEK_TRANSP_9_64</v>
      </c>
      <c r="B11" s="113"/>
      <c r="C11" s="113"/>
      <c r="D11" s="7"/>
      <c r="E11" s="7"/>
      <c r="F11" s="7"/>
      <c r="G11" s="7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ht="18.75">
      <c r="A12" s="110" t="s">
        <v>3</v>
      </c>
      <c r="B12" s="110"/>
      <c r="C12" s="110"/>
      <c r="D12" s="8"/>
      <c r="E12" s="8"/>
      <c r="F12" s="8"/>
      <c r="G12" s="8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s="10" customFormat="1" ht="15.75" customHeight="1">
      <c r="A13" s="115"/>
      <c r="B13" s="115"/>
      <c r="C13" s="115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</row>
    <row r="14" spans="1:21" s="11" customFormat="1" ht="12">
      <c r="A14" s="113" t="str">
        <f>'1. паспорт местоположение'!A11:C11</f>
        <v>Дизель-генератор (50)</v>
      </c>
      <c r="B14" s="113"/>
      <c r="C14" s="113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</row>
    <row r="15" spans="1:21" ht="15" customHeight="1">
      <c r="A15" s="110" t="s">
        <v>5</v>
      </c>
      <c r="B15" s="110"/>
      <c r="C15" s="110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1:21" ht="15" customHeight="1">
      <c r="A16" s="115"/>
      <c r="B16" s="115"/>
      <c r="C16" s="115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21" ht="27.75" customHeight="1">
      <c r="A17" s="111" t="s">
        <v>39</v>
      </c>
      <c r="B17" s="111"/>
      <c r="C17" s="111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ht="15" customHeight="1">
      <c r="A18" s="8"/>
      <c r="B18" s="8"/>
      <c r="C18" s="8"/>
      <c r="D18" s="8"/>
      <c r="E18" s="8"/>
      <c r="F18" s="8"/>
      <c r="G18" s="8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21" ht="39.75" customHeight="1">
      <c r="A19" s="14" t="s">
        <v>7</v>
      </c>
      <c r="B19" s="15" t="s">
        <v>8</v>
      </c>
      <c r="C19" s="16" t="s">
        <v>9</v>
      </c>
      <c r="D19" s="17"/>
      <c r="E19" s="17"/>
      <c r="F19" s="17"/>
      <c r="G19" s="17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18"/>
      <c r="T19" s="18"/>
      <c r="U19" s="18"/>
    </row>
    <row r="20" spans="1:21" ht="16.5" customHeight="1">
      <c r="A20" s="16">
        <v>1</v>
      </c>
      <c r="B20" s="15">
        <v>2</v>
      </c>
      <c r="C20" s="16">
        <v>3</v>
      </c>
      <c r="D20" s="17"/>
      <c r="E20" s="17"/>
      <c r="F20" s="17"/>
      <c r="G20" s="17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18"/>
      <c r="T20" s="18"/>
      <c r="U20" s="18"/>
    </row>
    <row r="21" spans="1:21" ht="146.25" customHeight="1">
      <c r="A21" s="19" t="s">
        <v>10</v>
      </c>
      <c r="B21" s="26" t="s">
        <v>40</v>
      </c>
      <c r="C21" s="27" t="s">
        <v>41</v>
      </c>
      <c r="D21" s="21"/>
      <c r="E21" s="17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8"/>
      <c r="R21" s="18"/>
      <c r="S21" s="18"/>
      <c r="T21" s="18"/>
      <c r="U21" s="18"/>
    </row>
    <row r="22" spans="1:21" ht="99" customHeight="1">
      <c r="A22" s="19" t="s">
        <v>13</v>
      </c>
      <c r="B22" s="28" t="s">
        <v>42</v>
      </c>
      <c r="C22" s="21" t="s">
        <v>43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</row>
    <row r="23" spans="1:21" ht="63" customHeight="1">
      <c r="A23" s="19" t="s">
        <v>16</v>
      </c>
      <c r="B23" s="28" t="s">
        <v>44</v>
      </c>
      <c r="C23" s="21" t="str">
        <f>A14</f>
        <v>Дизель-генератор (50)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</row>
    <row r="24" spans="1:21" ht="63" customHeight="1">
      <c r="A24" s="19" t="s">
        <v>19</v>
      </c>
      <c r="B24" s="28" t="s">
        <v>45</v>
      </c>
      <c r="C24" s="29">
        <f>'1. паспорт местоположение'!D27</f>
        <v>505.65499999999997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</row>
    <row r="25" spans="1:21" ht="70.5" customHeight="1">
      <c r="A25" s="19" t="s">
        <v>21</v>
      </c>
      <c r="B25" s="28" t="s">
        <v>46</v>
      </c>
      <c r="C25" s="30" t="s">
        <v>47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</row>
    <row r="26" spans="1:21" ht="42.75" customHeight="1">
      <c r="A26" s="19" t="s">
        <v>24</v>
      </c>
      <c r="B26" s="28" t="s">
        <v>48</v>
      </c>
      <c r="C26" s="21">
        <v>2020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</row>
    <row r="27" spans="1:21" ht="42.75" customHeight="1">
      <c r="A27" s="19" t="s">
        <v>26</v>
      </c>
      <c r="B27" s="14" t="s">
        <v>49</v>
      </c>
      <c r="C27" s="21">
        <v>2021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</row>
  </sheetData>
  <mergeCells count="12">
    <mergeCell ref="A6:C6"/>
    <mergeCell ref="A7:C7"/>
    <mergeCell ref="A8:C8"/>
    <mergeCell ref="A9:C9"/>
    <mergeCell ref="A10:C10"/>
    <mergeCell ref="A16:C16"/>
    <mergeCell ref="A17:C17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firstPageNumber="0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1"/>
  <sheetViews>
    <sheetView zoomScale="75" zoomScaleNormal="75" workbookViewId="0">
      <selection activeCell="G11" sqref="G11"/>
    </sheetView>
  </sheetViews>
  <sheetFormatPr defaultRowHeight="15"/>
  <cols>
    <col min="1" max="1" width="10.7109375" customWidth="1"/>
    <col min="2" max="2" width="46" customWidth="1"/>
    <col min="3" max="3" width="21.85546875" customWidth="1"/>
    <col min="4" max="4" width="26.85546875" customWidth="1"/>
    <col min="5" max="6" width="20.7109375" customWidth="1"/>
    <col min="7" max="1025" width="8.5703125" customWidth="1"/>
  </cols>
  <sheetData>
    <row r="2" spans="1:6" ht="15.75">
      <c r="A2" s="120" t="s">
        <v>171</v>
      </c>
      <c r="B2" s="120"/>
      <c r="C2" s="120"/>
      <c r="D2" s="120"/>
      <c r="E2" s="120"/>
      <c r="F2" s="120"/>
    </row>
    <row r="4" spans="1:6" ht="18.75">
      <c r="A4" s="112" t="s">
        <v>0</v>
      </c>
      <c r="B4" s="112"/>
      <c r="C4" s="112"/>
      <c r="D4" s="112"/>
      <c r="E4" s="112"/>
      <c r="F4" s="112"/>
    </row>
    <row r="5" spans="1:6" ht="18.75">
      <c r="A5" s="112"/>
      <c r="B5" s="112"/>
      <c r="C5" s="112"/>
      <c r="D5" s="112"/>
    </row>
    <row r="6" spans="1:6" ht="18.75">
      <c r="A6" s="121" t="str">
        <f>'1. паспорт местоположение'!A5:C5</f>
        <v>АО "Рязанская областная электросетевая компания"</v>
      </c>
      <c r="B6" s="121"/>
      <c r="C6" s="121"/>
      <c r="D6" s="121"/>
      <c r="E6" s="121"/>
      <c r="F6" s="121"/>
    </row>
    <row r="7" spans="1:6" ht="15.75">
      <c r="A7" s="110" t="s">
        <v>170</v>
      </c>
      <c r="B7" s="110"/>
      <c r="C7" s="110"/>
      <c r="D7" s="110"/>
      <c r="E7" s="110"/>
      <c r="F7" s="110"/>
    </row>
    <row r="8" spans="1:6" ht="18.75">
      <c r="A8" s="112"/>
      <c r="B8" s="112"/>
      <c r="C8" s="112"/>
      <c r="D8" s="112"/>
    </row>
    <row r="9" spans="1:6">
      <c r="A9" s="113" t="str">
        <f>'1. паспорт местоположение'!A8:C8</f>
        <v>J_ROEK_TRANSP_9_64</v>
      </c>
      <c r="B9" s="113"/>
      <c r="C9" s="113"/>
      <c r="D9" s="113"/>
      <c r="E9" s="113"/>
      <c r="F9" s="113"/>
    </row>
    <row r="10" spans="1:6" ht="15.75">
      <c r="A10" s="110" t="s">
        <v>3</v>
      </c>
      <c r="B10" s="110"/>
      <c r="C10" s="110"/>
      <c r="D10" s="110"/>
      <c r="E10" s="110"/>
      <c r="F10" s="110"/>
    </row>
    <row r="11" spans="1:6" ht="18.75">
      <c r="A11" s="115"/>
      <c r="B11" s="115"/>
      <c r="C11" s="115"/>
      <c r="D11" s="115"/>
    </row>
    <row r="12" spans="1:6">
      <c r="A12" s="109" t="str">
        <f>'1. паспорт местоположение'!A11:C11</f>
        <v>Дизель-генератор (50)</v>
      </c>
      <c r="B12" s="109"/>
      <c r="C12" s="109"/>
      <c r="D12" s="109"/>
      <c r="E12" s="109"/>
      <c r="F12" s="109"/>
    </row>
    <row r="13" spans="1:6" ht="15.75">
      <c r="A13" s="110" t="s">
        <v>123</v>
      </c>
      <c r="B13" s="110"/>
      <c r="C13" s="110"/>
      <c r="D13" s="110"/>
      <c r="E13" s="110"/>
      <c r="F13" s="110"/>
    </row>
    <row r="15" spans="1:6" ht="15.75" customHeight="1">
      <c r="A15" s="116" t="s">
        <v>50</v>
      </c>
      <c r="B15" s="116"/>
      <c r="C15" s="116"/>
      <c r="D15" s="116"/>
      <c r="E15" s="116"/>
      <c r="F15" s="116"/>
    </row>
    <row r="16" spans="1:6" ht="15.75">
      <c r="A16" s="31"/>
      <c r="B16" s="31"/>
      <c r="C16" s="32"/>
      <c r="D16" s="32"/>
    </row>
    <row r="17" spans="1:6" ht="15.75" customHeight="1">
      <c r="A17" s="119" t="s">
        <v>51</v>
      </c>
      <c r="B17" s="119" t="s">
        <v>52</v>
      </c>
      <c r="C17" s="118" t="s">
        <v>53</v>
      </c>
      <c r="D17" s="118"/>
      <c r="E17" s="118" t="s">
        <v>53</v>
      </c>
      <c r="F17" s="118"/>
    </row>
    <row r="18" spans="1:6" ht="15.75" customHeight="1">
      <c r="A18" s="119"/>
      <c r="B18" s="119"/>
      <c r="C18" s="117" t="s">
        <v>54</v>
      </c>
      <c r="D18" s="117"/>
      <c r="E18" s="117" t="s">
        <v>55</v>
      </c>
      <c r="F18" s="117"/>
    </row>
    <row r="19" spans="1:6" ht="15.75">
      <c r="A19" s="119"/>
      <c r="B19" s="119"/>
      <c r="C19" s="35" t="s">
        <v>56</v>
      </c>
      <c r="D19" s="35" t="s">
        <v>57</v>
      </c>
      <c r="E19" s="35" t="s">
        <v>56</v>
      </c>
      <c r="F19" s="35" t="s">
        <v>57</v>
      </c>
    </row>
    <row r="20" spans="1:6" ht="15.75">
      <c r="A20" s="33">
        <v>1</v>
      </c>
      <c r="B20" s="33">
        <v>2</v>
      </c>
      <c r="C20" s="35">
        <v>3</v>
      </c>
      <c r="D20" s="35">
        <v>4</v>
      </c>
      <c r="E20" s="35">
        <v>5</v>
      </c>
      <c r="F20" s="35">
        <v>6</v>
      </c>
    </row>
    <row r="21" spans="1:6" ht="15.75">
      <c r="A21" s="35">
        <v>1</v>
      </c>
      <c r="B21" s="36" t="s">
        <v>58</v>
      </c>
      <c r="C21" s="36"/>
      <c r="D21" s="37"/>
      <c r="E21" s="34"/>
      <c r="F21" s="34"/>
    </row>
    <row r="22" spans="1:6" ht="15.75">
      <c r="A22" s="35" t="s">
        <v>59</v>
      </c>
      <c r="B22" s="38" t="s">
        <v>60</v>
      </c>
      <c r="C22" s="39"/>
      <c r="D22" s="37"/>
      <c r="E22" s="34"/>
      <c r="F22" s="34"/>
    </row>
    <row r="23" spans="1:6" ht="31.5">
      <c r="A23" s="35" t="s">
        <v>61</v>
      </c>
      <c r="B23" s="38" t="s">
        <v>62</v>
      </c>
      <c r="C23" s="39"/>
      <c r="D23" s="37"/>
      <c r="E23" s="34"/>
      <c r="F23" s="34"/>
    </row>
    <row r="24" spans="1:6" ht="47.25">
      <c r="A24" s="35" t="s">
        <v>63</v>
      </c>
      <c r="B24" s="38" t="s">
        <v>64</v>
      </c>
      <c r="C24" s="39"/>
      <c r="D24" s="37"/>
      <c r="E24" s="34"/>
      <c r="F24" s="34"/>
    </row>
    <row r="25" spans="1:6" ht="31.5">
      <c r="A25" s="35" t="s">
        <v>65</v>
      </c>
      <c r="B25" s="38" t="s">
        <v>66</v>
      </c>
      <c r="C25" s="39"/>
      <c r="D25" s="37"/>
      <c r="E25" s="34"/>
      <c r="F25" s="34"/>
    </row>
    <row r="26" spans="1:6" ht="31.5">
      <c r="A26" s="35" t="s">
        <v>67</v>
      </c>
      <c r="B26" s="38" t="s">
        <v>68</v>
      </c>
      <c r="C26" s="39"/>
      <c r="D26" s="37"/>
      <c r="E26" s="34"/>
      <c r="F26" s="34"/>
    </row>
    <row r="27" spans="1:6" ht="31.5">
      <c r="A27" s="35" t="s">
        <v>69</v>
      </c>
      <c r="B27" s="40" t="s">
        <v>70</v>
      </c>
      <c r="C27" s="41"/>
      <c r="D27" s="41"/>
      <c r="E27" s="34"/>
      <c r="F27" s="34"/>
    </row>
    <row r="28" spans="1:6" ht="31.5">
      <c r="A28" s="35" t="s">
        <v>71</v>
      </c>
      <c r="B28" s="40" t="s">
        <v>72</v>
      </c>
      <c r="C28" s="39"/>
      <c r="D28" s="37"/>
      <c r="E28" s="34"/>
      <c r="F28" s="34"/>
    </row>
    <row r="29" spans="1:6" ht="31.5">
      <c r="A29" s="35" t="s">
        <v>73</v>
      </c>
      <c r="B29" s="40" t="s">
        <v>74</v>
      </c>
      <c r="C29" s="41"/>
      <c r="D29" s="41"/>
      <c r="E29" s="34"/>
      <c r="F29" s="34"/>
    </row>
    <row r="30" spans="1:6" ht="47.25">
      <c r="A30" s="35" t="s">
        <v>75</v>
      </c>
      <c r="B30" s="40" t="s">
        <v>76</v>
      </c>
      <c r="C30" s="39"/>
      <c r="D30" s="42"/>
      <c r="E30" s="34"/>
      <c r="F30" s="34"/>
    </row>
    <row r="31" spans="1:6" ht="15.75">
      <c r="A31" s="35" t="s">
        <v>77</v>
      </c>
      <c r="B31" s="40" t="s">
        <v>78</v>
      </c>
      <c r="C31" s="41"/>
      <c r="D31" s="41"/>
      <c r="E31" s="34"/>
      <c r="F31" s="34"/>
    </row>
    <row r="32" spans="1:6" ht="15.75">
      <c r="A32" s="35" t="s">
        <v>79</v>
      </c>
      <c r="B32" s="40" t="s">
        <v>80</v>
      </c>
      <c r="C32" s="39"/>
      <c r="D32" s="43"/>
      <c r="E32" s="34"/>
      <c r="F32" s="34"/>
    </row>
    <row r="33" spans="1:10" ht="15.75">
      <c r="A33" s="35" t="s">
        <v>81</v>
      </c>
      <c r="B33" s="40" t="s">
        <v>82</v>
      </c>
      <c r="C33" s="39"/>
      <c r="D33" s="43"/>
      <c r="E33" s="34"/>
      <c r="F33" s="34"/>
    </row>
    <row r="34" spans="1:10" ht="15.75">
      <c r="A34" s="35" t="s">
        <v>83</v>
      </c>
      <c r="B34" s="36" t="s">
        <v>84</v>
      </c>
      <c r="C34" s="39"/>
      <c r="D34" s="44"/>
      <c r="E34" s="34"/>
      <c r="F34" s="34"/>
    </row>
    <row r="35" spans="1:10" ht="15.75">
      <c r="A35" s="45" t="s">
        <v>85</v>
      </c>
      <c r="B35" s="38" t="s">
        <v>86</v>
      </c>
      <c r="C35" s="41">
        <v>43843</v>
      </c>
      <c r="D35" s="46">
        <v>44196</v>
      </c>
      <c r="E35" s="34"/>
      <c r="F35" s="34"/>
    </row>
    <row r="36" spans="1:10" ht="47.25">
      <c r="A36" s="35">
        <v>2</v>
      </c>
      <c r="B36" s="40" t="s">
        <v>87</v>
      </c>
      <c r="C36" s="41"/>
      <c r="D36" s="41"/>
      <c r="E36" s="34"/>
      <c r="F36" s="34"/>
    </row>
    <row r="37" spans="1:10" ht="15.75">
      <c r="A37" s="35" t="s">
        <v>88</v>
      </c>
      <c r="B37" s="40" t="s">
        <v>89</v>
      </c>
      <c r="C37" s="41">
        <v>43843</v>
      </c>
      <c r="D37" s="46">
        <v>44196</v>
      </c>
      <c r="E37" s="47">
        <v>44007</v>
      </c>
      <c r="F37" s="34" t="s">
        <v>90</v>
      </c>
      <c r="G37" s="48" t="s">
        <v>91</v>
      </c>
      <c r="H37" s="48"/>
      <c r="I37" s="48"/>
      <c r="J37" s="48"/>
    </row>
    <row r="38" spans="1:10" ht="31.5">
      <c r="A38" s="35" t="s">
        <v>92</v>
      </c>
      <c r="B38" s="36" t="s">
        <v>93</v>
      </c>
      <c r="C38" s="39"/>
      <c r="D38" s="44"/>
      <c r="E38" s="34"/>
      <c r="F38" s="34"/>
      <c r="G38" s="48"/>
      <c r="H38" s="48"/>
      <c r="I38" s="48"/>
      <c r="J38" s="48"/>
    </row>
    <row r="39" spans="1:10" ht="31.5">
      <c r="A39" s="35">
        <v>3</v>
      </c>
      <c r="B39" s="40" t="s">
        <v>94</v>
      </c>
      <c r="C39" s="41"/>
      <c r="D39" s="41"/>
      <c r="E39" s="34"/>
      <c r="F39" s="34"/>
      <c r="G39" s="48"/>
      <c r="H39" s="48"/>
      <c r="I39" s="48"/>
      <c r="J39" s="48"/>
    </row>
    <row r="40" spans="1:10" ht="15.75">
      <c r="A40" s="35" t="s">
        <v>95</v>
      </c>
      <c r="B40" s="40" t="s">
        <v>96</v>
      </c>
      <c r="C40" s="41" t="s">
        <v>97</v>
      </c>
      <c r="D40" s="41" t="s">
        <v>97</v>
      </c>
      <c r="E40" s="47">
        <v>43998</v>
      </c>
      <c r="F40" s="34"/>
      <c r="G40" s="48" t="s">
        <v>98</v>
      </c>
      <c r="H40" s="48"/>
      <c r="I40" s="48"/>
      <c r="J40" s="48"/>
    </row>
    <row r="41" spans="1:10" ht="15.75">
      <c r="A41" s="35" t="s">
        <v>99</v>
      </c>
      <c r="B41" s="40" t="s">
        <v>100</v>
      </c>
      <c r="C41" s="41"/>
      <c r="D41" s="41"/>
      <c r="E41" s="34"/>
      <c r="F41" s="34"/>
      <c r="G41" s="48"/>
      <c r="H41" s="48"/>
      <c r="I41" s="48"/>
      <c r="J41" s="48"/>
    </row>
    <row r="42" spans="1:10" ht="63">
      <c r="A42" s="35" t="s">
        <v>101</v>
      </c>
      <c r="B42" s="40" t="s">
        <v>102</v>
      </c>
      <c r="C42" s="41"/>
      <c r="D42" s="41"/>
      <c r="E42" s="34"/>
      <c r="F42" s="34"/>
      <c r="G42" s="48"/>
      <c r="H42" s="48"/>
      <c r="I42" s="48"/>
      <c r="J42" s="48"/>
    </row>
    <row r="43" spans="1:10" ht="110.25">
      <c r="A43" s="35" t="s">
        <v>103</v>
      </c>
      <c r="B43" s="40" t="s">
        <v>104</v>
      </c>
      <c r="C43" s="39"/>
      <c r="D43" s="39"/>
      <c r="E43" s="34"/>
      <c r="F43" s="34"/>
      <c r="G43" s="48"/>
      <c r="H43" s="48"/>
      <c r="I43" s="48"/>
      <c r="J43" s="48"/>
    </row>
    <row r="44" spans="1:10" ht="15.75">
      <c r="A44" s="35" t="s">
        <v>105</v>
      </c>
      <c r="B44" s="40" t="s">
        <v>106</v>
      </c>
      <c r="C44" s="41"/>
      <c r="D44" s="41"/>
      <c r="E44" s="34"/>
      <c r="F44" s="34"/>
      <c r="G44" s="48"/>
      <c r="H44" s="48"/>
      <c r="I44" s="48"/>
      <c r="J44" s="48"/>
    </row>
    <row r="45" spans="1:10" ht="15.75">
      <c r="A45" s="35" t="s">
        <v>107</v>
      </c>
      <c r="B45" s="36" t="s">
        <v>108</v>
      </c>
      <c r="C45" s="39"/>
      <c r="D45" s="39"/>
      <c r="E45" s="34"/>
      <c r="F45" s="34"/>
      <c r="G45" s="48"/>
      <c r="H45" s="48"/>
      <c r="I45" s="48"/>
      <c r="J45" s="48"/>
    </row>
    <row r="46" spans="1:10" ht="15.75">
      <c r="A46" s="35">
        <v>4</v>
      </c>
      <c r="B46" s="40" t="s">
        <v>109</v>
      </c>
      <c r="C46" s="41" t="s">
        <v>97</v>
      </c>
      <c r="D46" s="41" t="s">
        <v>97</v>
      </c>
      <c r="E46" s="34"/>
      <c r="F46" s="34"/>
      <c r="G46" s="48"/>
      <c r="H46" s="48"/>
      <c r="I46" s="48"/>
      <c r="J46" s="48"/>
    </row>
    <row r="47" spans="1:10" ht="63">
      <c r="A47" s="35" t="s">
        <v>110</v>
      </c>
      <c r="B47" s="40" t="s">
        <v>111</v>
      </c>
      <c r="C47" s="41"/>
      <c r="D47" s="41"/>
      <c r="E47" s="34"/>
      <c r="F47" s="34"/>
      <c r="G47" s="48"/>
      <c r="H47" s="48"/>
      <c r="I47" s="48"/>
      <c r="J47" s="48"/>
    </row>
    <row r="48" spans="1:10" ht="47.25">
      <c r="A48" s="35" t="s">
        <v>112</v>
      </c>
      <c r="B48" s="40" t="s">
        <v>113</v>
      </c>
      <c r="C48" s="41"/>
      <c r="D48" s="41"/>
      <c r="E48" s="34"/>
      <c r="F48" s="34"/>
      <c r="G48" s="48"/>
      <c r="H48" s="48"/>
      <c r="I48" s="48"/>
      <c r="J48" s="48"/>
    </row>
    <row r="49" spans="1:10" ht="47.25">
      <c r="A49" s="35" t="s">
        <v>114</v>
      </c>
      <c r="B49" s="40" t="s">
        <v>115</v>
      </c>
      <c r="C49" s="39"/>
      <c r="D49" s="39"/>
      <c r="E49" s="34"/>
      <c r="F49" s="34"/>
      <c r="G49" s="48"/>
      <c r="H49" s="48"/>
      <c r="I49" s="48"/>
      <c r="J49" s="48"/>
    </row>
    <row r="50" spans="1:10" ht="31.5">
      <c r="A50" s="35" t="s">
        <v>116</v>
      </c>
      <c r="B50" s="49" t="s">
        <v>117</v>
      </c>
      <c r="C50" s="41"/>
      <c r="D50" s="41" t="s">
        <v>97</v>
      </c>
      <c r="E50" s="47">
        <v>43998</v>
      </c>
      <c r="F50" s="34"/>
      <c r="G50" s="48" t="s">
        <v>118</v>
      </c>
      <c r="H50" s="48"/>
      <c r="I50" s="48"/>
      <c r="J50" s="48"/>
    </row>
    <row r="51" spans="1:10" ht="31.5">
      <c r="A51" s="35" t="s">
        <v>119</v>
      </c>
      <c r="B51" s="40" t="s">
        <v>120</v>
      </c>
      <c r="C51" s="39"/>
      <c r="D51" s="39"/>
      <c r="E51" s="34"/>
      <c r="F51" s="34"/>
    </row>
  </sheetData>
  <mergeCells count="18">
    <mergeCell ref="A2:F2"/>
    <mergeCell ref="A5:D5"/>
    <mergeCell ref="A8:D8"/>
    <mergeCell ref="A4:F4"/>
    <mergeCell ref="A6:F6"/>
    <mergeCell ref="A7:F7"/>
    <mergeCell ref="A11:D11"/>
    <mergeCell ref="A9:F9"/>
    <mergeCell ref="A10:F10"/>
    <mergeCell ref="A12:F12"/>
    <mergeCell ref="A13:F13"/>
    <mergeCell ref="A15:F15"/>
    <mergeCell ref="E18:F18"/>
    <mergeCell ref="E17:F17"/>
    <mergeCell ref="A17:A19"/>
    <mergeCell ref="B17:B19"/>
    <mergeCell ref="C17:D17"/>
    <mergeCell ref="C18:D18"/>
  </mergeCells>
  <pageMargins left="0.7" right="0.7" top="0.75" bottom="0.75" header="0.51180555555555496" footer="0.51180555555555496"/>
  <pageSetup paperSize="9" scale="83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7"/>
  <sheetViews>
    <sheetView tabSelected="1" topLeftCell="A6" zoomScale="85" zoomScaleNormal="85" workbookViewId="0">
      <selection activeCell="H26" sqref="H26"/>
    </sheetView>
  </sheetViews>
  <sheetFormatPr defaultRowHeight="15"/>
  <cols>
    <col min="1" max="1" width="9.28515625" bestFit="1" customWidth="1"/>
    <col min="2" max="2" width="12.7109375" customWidth="1"/>
    <col min="3" max="3" width="12.5703125" customWidth="1"/>
    <col min="4" max="4" width="13.5703125" customWidth="1"/>
    <col min="5" max="5" width="12" customWidth="1"/>
    <col min="6" max="6" width="13.42578125" customWidth="1"/>
    <col min="7" max="7" width="14.42578125" customWidth="1"/>
    <col min="8" max="8" width="13.42578125" customWidth="1"/>
    <col min="9" max="9" width="12.42578125" customWidth="1"/>
    <col min="10" max="10" width="13.28515625" customWidth="1"/>
    <col min="11" max="11" width="14.42578125" customWidth="1"/>
    <col min="12" max="15" width="9.28515625" bestFit="1" customWidth="1"/>
    <col min="16" max="16" width="17.42578125" customWidth="1"/>
    <col min="17" max="18" width="13.42578125" customWidth="1"/>
    <col min="19" max="19" width="9.28515625" bestFit="1" customWidth="1"/>
    <col min="20" max="20" width="17.42578125" customWidth="1"/>
    <col min="21" max="21" width="16" customWidth="1"/>
    <col min="22" max="22" width="15.140625" customWidth="1"/>
    <col min="23" max="24" width="15" customWidth="1"/>
    <col min="25" max="25" width="12.5703125" bestFit="1" customWidth="1"/>
    <col min="26" max="28" width="9.28515625" bestFit="1" customWidth="1"/>
    <col min="29" max="29" width="15.85546875" customWidth="1"/>
    <col min="30" max="30" width="15.28515625" customWidth="1"/>
    <col min="31" max="31" width="12.140625" customWidth="1"/>
    <col min="32" max="32" width="9.28515625" bestFit="1" customWidth="1"/>
    <col min="33" max="33" width="14.140625" customWidth="1"/>
    <col min="34" max="34" width="12.28515625" customWidth="1"/>
    <col min="35" max="35" width="14.28515625" customWidth="1"/>
    <col min="36" max="36" width="11.28515625" customWidth="1"/>
    <col min="37" max="37" width="11.85546875" customWidth="1"/>
  </cols>
  <sheetData>
    <row r="1" spans="1:37" ht="18.75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9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25" t="s">
        <v>36</v>
      </c>
    </row>
    <row r="2" spans="1:37" ht="18.75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9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4" t="s">
        <v>37</v>
      </c>
    </row>
    <row r="3" spans="1:37" ht="18.7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9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4" t="s">
        <v>38</v>
      </c>
    </row>
    <row r="4" spans="1:37" ht="18.75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9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4"/>
    </row>
    <row r="5" spans="1:37" ht="15.75">
      <c r="A5" s="124" t="s">
        <v>122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  <c r="V5" s="124"/>
      <c r="W5" s="124"/>
      <c r="X5" s="124"/>
      <c r="Y5" s="124"/>
      <c r="Z5" s="124"/>
      <c r="AA5" s="124"/>
      <c r="AB5" s="124"/>
      <c r="AC5" s="124"/>
      <c r="AD5" s="124"/>
      <c r="AE5" s="124"/>
      <c r="AF5" s="124"/>
      <c r="AG5" s="124"/>
      <c r="AH5" s="124"/>
      <c r="AI5" s="124"/>
      <c r="AJ5" s="124"/>
      <c r="AK5" s="124"/>
    </row>
    <row r="6" spans="1:37" ht="18.7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9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4"/>
    </row>
    <row r="7" spans="1:37" ht="18.75">
      <c r="A7" s="112" t="s">
        <v>0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</row>
    <row r="8" spans="1:37" ht="18.7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7" ht="15.75">
      <c r="A9" s="125" t="s">
        <v>124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</row>
    <row r="10" spans="1:37" ht="15.75">
      <c r="A10" s="110" t="s">
        <v>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</row>
    <row r="11" spans="1:37" ht="18.7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37" ht="15.75">
      <c r="A12" s="125" t="str">
        <f>'1. паспорт местоположение'!A8:D8</f>
        <v>J_ROEK_TRANSP_9_64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</row>
    <row r="13" spans="1:37" ht="15.75">
      <c r="A13" s="110" t="s">
        <v>124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</row>
    <row r="14" spans="1:37" ht="18.7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</row>
    <row r="15" spans="1:37" ht="15.75">
      <c r="A15" s="122" t="s">
        <v>4</v>
      </c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A15" s="122"/>
      <c r="AB15" s="122"/>
      <c r="AC15" s="122"/>
      <c r="AD15" s="122"/>
      <c r="AE15" s="122"/>
      <c r="AF15" s="122"/>
      <c r="AG15" s="122"/>
      <c r="AH15" s="122"/>
      <c r="AI15" s="122"/>
      <c r="AJ15" s="122"/>
      <c r="AK15" s="122"/>
    </row>
    <row r="16" spans="1:37" ht="15.75">
      <c r="A16" s="110" t="s">
        <v>123</v>
      </c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</row>
    <row r="17" spans="1:37">
      <c r="A17" s="60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</row>
    <row r="18" spans="1:37">
      <c r="A18" s="60"/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</row>
    <row r="19" spans="1:37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</row>
    <row r="20" spans="1:37">
      <c r="A20" s="60"/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</row>
    <row r="21" spans="1:37">
      <c r="A21" s="123" t="s">
        <v>125</v>
      </c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</row>
    <row r="22" spans="1:37" s="67" customFormat="1" ht="36" customHeight="1">
      <c r="A22" s="126" t="s">
        <v>126</v>
      </c>
      <c r="B22" s="126" t="s">
        <v>127</v>
      </c>
      <c r="C22" s="126" t="s">
        <v>128</v>
      </c>
      <c r="D22" s="126" t="s">
        <v>129</v>
      </c>
      <c r="E22" s="126" t="s">
        <v>130</v>
      </c>
      <c r="F22" s="126" t="s">
        <v>131</v>
      </c>
      <c r="G22" s="126" t="s">
        <v>132</v>
      </c>
      <c r="H22" s="126" t="s">
        <v>133</v>
      </c>
      <c r="I22" s="126" t="s">
        <v>134</v>
      </c>
      <c r="J22" s="126" t="s">
        <v>135</v>
      </c>
      <c r="K22" s="126" t="s">
        <v>136</v>
      </c>
      <c r="L22" s="129" t="s">
        <v>137</v>
      </c>
      <c r="M22" s="130"/>
      <c r="N22" s="133" t="s">
        <v>138</v>
      </c>
      <c r="O22" s="133" t="s">
        <v>139</v>
      </c>
      <c r="P22" s="126" t="s">
        <v>140</v>
      </c>
      <c r="Q22" s="126" t="s">
        <v>141</v>
      </c>
      <c r="R22" s="126" t="s">
        <v>142</v>
      </c>
      <c r="S22" s="136" t="s">
        <v>143</v>
      </c>
      <c r="T22" s="126" t="s">
        <v>144</v>
      </c>
      <c r="U22" s="126" t="s">
        <v>145</v>
      </c>
      <c r="V22" s="126" t="s">
        <v>146</v>
      </c>
      <c r="W22" s="126" t="s">
        <v>147</v>
      </c>
      <c r="X22" s="126" t="s">
        <v>148</v>
      </c>
      <c r="Y22" s="129" t="s">
        <v>149</v>
      </c>
      <c r="Z22" s="139"/>
      <c r="AA22" s="139"/>
      <c r="AB22" s="139"/>
      <c r="AC22" s="139"/>
      <c r="AD22" s="130"/>
      <c r="AE22" s="129" t="s">
        <v>150</v>
      </c>
      <c r="AF22" s="130"/>
      <c r="AG22" s="126" t="s">
        <v>151</v>
      </c>
      <c r="AH22" s="126" t="s">
        <v>152</v>
      </c>
      <c r="AI22" s="126" t="s">
        <v>153</v>
      </c>
      <c r="AJ22" s="126" t="s">
        <v>154</v>
      </c>
      <c r="AK22" s="126" t="s">
        <v>155</v>
      </c>
    </row>
    <row r="23" spans="1:37" s="67" customFormat="1" ht="66" customHeight="1">
      <c r="A23" s="127"/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31" t="s">
        <v>54</v>
      </c>
      <c r="M23" s="131" t="s">
        <v>55</v>
      </c>
      <c r="N23" s="134"/>
      <c r="O23" s="134"/>
      <c r="P23" s="127"/>
      <c r="Q23" s="127"/>
      <c r="R23" s="127"/>
      <c r="S23" s="137"/>
      <c r="T23" s="127"/>
      <c r="U23" s="127"/>
      <c r="V23" s="127"/>
      <c r="W23" s="127"/>
      <c r="X23" s="127"/>
      <c r="Y23" s="129" t="s">
        <v>156</v>
      </c>
      <c r="Z23" s="130"/>
      <c r="AA23" s="129" t="s">
        <v>157</v>
      </c>
      <c r="AB23" s="130"/>
      <c r="AC23" s="126" t="s">
        <v>158</v>
      </c>
      <c r="AD23" s="126" t="s">
        <v>159</v>
      </c>
      <c r="AE23" s="126" t="s">
        <v>160</v>
      </c>
      <c r="AF23" s="140" t="s">
        <v>55</v>
      </c>
      <c r="AG23" s="127"/>
      <c r="AH23" s="127"/>
      <c r="AI23" s="127"/>
      <c r="AJ23" s="127"/>
      <c r="AK23" s="127"/>
    </row>
    <row r="24" spans="1:37" s="67" customFormat="1" ht="38.25">
      <c r="A24" s="128"/>
      <c r="B24" s="128"/>
      <c r="C24" s="128"/>
      <c r="D24" s="128"/>
      <c r="E24" s="128"/>
      <c r="F24" s="128"/>
      <c r="G24" s="128"/>
      <c r="H24" s="128"/>
      <c r="I24" s="128"/>
      <c r="J24" s="128"/>
      <c r="K24" s="128"/>
      <c r="L24" s="132"/>
      <c r="M24" s="132"/>
      <c r="N24" s="135"/>
      <c r="O24" s="135"/>
      <c r="P24" s="128"/>
      <c r="Q24" s="128"/>
      <c r="R24" s="128"/>
      <c r="S24" s="138"/>
      <c r="T24" s="128"/>
      <c r="U24" s="128"/>
      <c r="V24" s="128"/>
      <c r="W24" s="128"/>
      <c r="X24" s="128"/>
      <c r="Y24" s="61" t="s">
        <v>161</v>
      </c>
      <c r="Z24" s="61" t="s">
        <v>162</v>
      </c>
      <c r="AA24" s="63" t="s">
        <v>54</v>
      </c>
      <c r="AB24" s="63" t="s">
        <v>55</v>
      </c>
      <c r="AC24" s="128"/>
      <c r="AD24" s="128"/>
      <c r="AE24" s="128"/>
      <c r="AF24" s="141"/>
      <c r="AG24" s="128"/>
      <c r="AH24" s="128"/>
      <c r="AI24" s="128"/>
      <c r="AJ24" s="128"/>
      <c r="AK24" s="128"/>
    </row>
    <row r="25" spans="1:37" s="67" customFormat="1" ht="12.75">
      <c r="A25" s="64">
        <v>1</v>
      </c>
      <c r="B25" s="64">
        <v>2</v>
      </c>
      <c r="C25" s="64">
        <v>3</v>
      </c>
      <c r="D25" s="64">
        <v>4</v>
      </c>
      <c r="E25" s="74">
        <v>5</v>
      </c>
      <c r="F25" s="74">
        <v>6</v>
      </c>
      <c r="G25" s="74">
        <v>7</v>
      </c>
      <c r="H25" s="74">
        <v>8</v>
      </c>
      <c r="I25" s="74">
        <v>9</v>
      </c>
      <c r="J25" s="74">
        <v>10</v>
      </c>
      <c r="K25" s="74">
        <v>11</v>
      </c>
      <c r="L25" s="74">
        <v>12</v>
      </c>
      <c r="M25" s="74">
        <v>13</v>
      </c>
      <c r="N25" s="74">
        <v>14</v>
      </c>
      <c r="O25" s="74">
        <v>15</v>
      </c>
      <c r="P25" s="74">
        <v>16</v>
      </c>
      <c r="Q25" s="74">
        <v>17</v>
      </c>
      <c r="R25" s="74">
        <v>18</v>
      </c>
      <c r="S25" s="74">
        <v>19</v>
      </c>
      <c r="T25" s="74">
        <v>20</v>
      </c>
      <c r="U25" s="74">
        <v>21</v>
      </c>
      <c r="V25" s="74">
        <v>22</v>
      </c>
      <c r="W25" s="74">
        <v>23</v>
      </c>
      <c r="X25" s="74">
        <v>24</v>
      </c>
      <c r="Y25" s="74">
        <v>25</v>
      </c>
      <c r="Z25" s="74">
        <v>26</v>
      </c>
      <c r="AA25" s="74">
        <v>27</v>
      </c>
      <c r="AB25" s="74">
        <v>28</v>
      </c>
      <c r="AC25" s="74">
        <v>29</v>
      </c>
      <c r="AD25" s="74">
        <v>30</v>
      </c>
      <c r="AE25" s="74">
        <v>31</v>
      </c>
      <c r="AF25" s="74">
        <v>32</v>
      </c>
      <c r="AG25" s="74">
        <v>33</v>
      </c>
      <c r="AH25" s="74">
        <v>34</v>
      </c>
      <c r="AI25" s="74">
        <v>35</v>
      </c>
      <c r="AJ25" s="74">
        <v>36</v>
      </c>
      <c r="AK25" s="74">
        <v>37</v>
      </c>
    </row>
    <row r="26" spans="1:37" s="67" customFormat="1" ht="129.75" customHeight="1">
      <c r="A26" s="65">
        <v>1</v>
      </c>
      <c r="B26" s="62" t="s">
        <v>172</v>
      </c>
      <c r="C26" s="65" t="s">
        <v>163</v>
      </c>
      <c r="D26" s="65">
        <v>2020</v>
      </c>
      <c r="E26" s="68" t="s">
        <v>164</v>
      </c>
      <c r="F26" s="62"/>
      <c r="G26" s="62" t="s">
        <v>165</v>
      </c>
      <c r="H26" s="62" t="s">
        <v>166</v>
      </c>
      <c r="I26" s="69">
        <v>482.66833000000003</v>
      </c>
      <c r="J26" s="62" t="s">
        <v>167</v>
      </c>
      <c r="K26" s="69">
        <v>482.66833000000003</v>
      </c>
      <c r="L26" s="68" t="s">
        <v>168</v>
      </c>
      <c r="M26" s="68" t="s">
        <v>168</v>
      </c>
      <c r="N26" s="65"/>
      <c r="O26" s="65">
        <v>2</v>
      </c>
      <c r="P26" s="68" t="s">
        <v>191</v>
      </c>
      <c r="Q26" s="68" t="s">
        <v>194</v>
      </c>
      <c r="R26" s="62"/>
      <c r="S26" s="65">
        <v>0</v>
      </c>
      <c r="T26" s="65"/>
      <c r="U26" s="70">
        <f>W26/1.2</f>
        <v>421.37968333333333</v>
      </c>
      <c r="V26" s="62" t="s">
        <v>192</v>
      </c>
      <c r="W26" s="70">
        <v>505.65562</v>
      </c>
      <c r="X26" s="65"/>
      <c r="Y26" s="71">
        <v>32009179444</v>
      </c>
      <c r="Z26" s="68" t="s">
        <v>169</v>
      </c>
      <c r="AA26" s="72">
        <v>43952</v>
      </c>
      <c r="AB26" s="73">
        <v>43976</v>
      </c>
      <c r="AC26" s="66">
        <v>43992</v>
      </c>
      <c r="AD26" s="66">
        <v>43993</v>
      </c>
      <c r="AE26" s="66">
        <v>44007</v>
      </c>
      <c r="AF26" s="66">
        <v>44007</v>
      </c>
      <c r="AG26" s="62" t="s">
        <v>193</v>
      </c>
      <c r="AH26" s="66">
        <v>44011</v>
      </c>
      <c r="AI26" s="66">
        <v>44367</v>
      </c>
      <c r="AJ26" s="65"/>
      <c r="AK26" s="65"/>
    </row>
    <row r="27" spans="1:37" ht="18.75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9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4"/>
    </row>
  </sheetData>
  <mergeCells count="47">
    <mergeCell ref="AI22:AI24"/>
    <mergeCell ref="AJ22:AJ24"/>
    <mergeCell ref="AK22:AK24"/>
    <mergeCell ref="AE22:AF22"/>
    <mergeCell ref="AE23:AE24"/>
    <mergeCell ref="AF23:AF24"/>
    <mergeCell ref="AG22:AG24"/>
    <mergeCell ref="AH22:AH24"/>
    <mergeCell ref="Y22:AD22"/>
    <mergeCell ref="Y23:Z23"/>
    <mergeCell ref="AA23:AB23"/>
    <mergeCell ref="AC23:AC24"/>
    <mergeCell ref="AD23:AD24"/>
    <mergeCell ref="T22:T24"/>
    <mergeCell ref="U22:U24"/>
    <mergeCell ref="V22:V24"/>
    <mergeCell ref="W22:W24"/>
    <mergeCell ref="X22:X24"/>
    <mergeCell ref="O22:O24"/>
    <mergeCell ref="P22:P24"/>
    <mergeCell ref="Q22:Q24"/>
    <mergeCell ref="R22:R24"/>
    <mergeCell ref="S22:S24"/>
    <mergeCell ref="K22:K24"/>
    <mergeCell ref="L22:M22"/>
    <mergeCell ref="L23:L24"/>
    <mergeCell ref="M23:M24"/>
    <mergeCell ref="N22:N24"/>
    <mergeCell ref="F22:F24"/>
    <mergeCell ref="G22:G24"/>
    <mergeCell ref="H22:H24"/>
    <mergeCell ref="I22:I24"/>
    <mergeCell ref="J22:J24"/>
    <mergeCell ref="A22:A24"/>
    <mergeCell ref="B22:B24"/>
    <mergeCell ref="C22:C24"/>
    <mergeCell ref="D22:D24"/>
    <mergeCell ref="E22:E24"/>
    <mergeCell ref="A15:AK15"/>
    <mergeCell ref="A16:AK16"/>
    <mergeCell ref="A21:AK21"/>
    <mergeCell ref="A5:AK5"/>
    <mergeCell ref="A7:AK7"/>
    <mergeCell ref="A9:AK9"/>
    <mergeCell ref="A10:AK10"/>
    <mergeCell ref="A12:AK12"/>
    <mergeCell ref="A13:AK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"/>
  <sheetViews>
    <sheetView workbookViewId="0">
      <selection activeCell="L7" sqref="L7"/>
    </sheetView>
  </sheetViews>
  <sheetFormatPr defaultRowHeight="15"/>
  <cols>
    <col min="2" max="2" width="36.85546875" customWidth="1"/>
    <col min="258" max="258" width="36.85546875" customWidth="1"/>
    <col min="514" max="514" width="36.85546875" customWidth="1"/>
    <col min="770" max="770" width="36.85546875" customWidth="1"/>
    <col min="1026" max="1026" width="36.85546875" customWidth="1"/>
    <col min="1282" max="1282" width="36.85546875" customWidth="1"/>
    <col min="1538" max="1538" width="36.85546875" customWidth="1"/>
    <col min="1794" max="1794" width="36.85546875" customWidth="1"/>
    <col min="2050" max="2050" width="36.85546875" customWidth="1"/>
    <col min="2306" max="2306" width="36.85546875" customWidth="1"/>
    <col min="2562" max="2562" width="36.85546875" customWidth="1"/>
    <col min="2818" max="2818" width="36.85546875" customWidth="1"/>
    <col min="3074" max="3074" width="36.85546875" customWidth="1"/>
    <col min="3330" max="3330" width="36.85546875" customWidth="1"/>
    <col min="3586" max="3586" width="36.85546875" customWidth="1"/>
    <col min="3842" max="3842" width="36.85546875" customWidth="1"/>
    <col min="4098" max="4098" width="36.85546875" customWidth="1"/>
    <col min="4354" max="4354" width="36.85546875" customWidth="1"/>
    <col min="4610" max="4610" width="36.85546875" customWidth="1"/>
    <col min="4866" max="4866" width="36.85546875" customWidth="1"/>
    <col min="5122" max="5122" width="36.85546875" customWidth="1"/>
    <col min="5378" max="5378" width="36.85546875" customWidth="1"/>
    <col min="5634" max="5634" width="36.85546875" customWidth="1"/>
    <col min="5890" max="5890" width="36.85546875" customWidth="1"/>
    <col min="6146" max="6146" width="36.85546875" customWidth="1"/>
    <col min="6402" max="6402" width="36.85546875" customWidth="1"/>
    <col min="6658" max="6658" width="36.85546875" customWidth="1"/>
    <col min="6914" max="6914" width="36.85546875" customWidth="1"/>
    <col min="7170" max="7170" width="36.85546875" customWidth="1"/>
    <col min="7426" max="7426" width="36.85546875" customWidth="1"/>
    <col min="7682" max="7682" width="36.85546875" customWidth="1"/>
    <col min="7938" max="7938" width="36.85546875" customWidth="1"/>
    <col min="8194" max="8194" width="36.85546875" customWidth="1"/>
    <col min="8450" max="8450" width="36.85546875" customWidth="1"/>
    <col min="8706" max="8706" width="36.85546875" customWidth="1"/>
    <col min="8962" max="8962" width="36.85546875" customWidth="1"/>
    <col min="9218" max="9218" width="36.85546875" customWidth="1"/>
    <col min="9474" max="9474" width="36.85546875" customWidth="1"/>
    <col min="9730" max="9730" width="36.85546875" customWidth="1"/>
    <col min="9986" max="9986" width="36.85546875" customWidth="1"/>
    <col min="10242" max="10242" width="36.85546875" customWidth="1"/>
    <col min="10498" max="10498" width="36.85546875" customWidth="1"/>
    <col min="10754" max="10754" width="36.85546875" customWidth="1"/>
    <col min="11010" max="11010" width="36.85546875" customWidth="1"/>
    <col min="11266" max="11266" width="36.85546875" customWidth="1"/>
    <col min="11522" max="11522" width="36.85546875" customWidth="1"/>
    <col min="11778" max="11778" width="36.85546875" customWidth="1"/>
    <col min="12034" max="12034" width="36.85546875" customWidth="1"/>
    <col min="12290" max="12290" width="36.85546875" customWidth="1"/>
    <col min="12546" max="12546" width="36.85546875" customWidth="1"/>
    <col min="12802" max="12802" width="36.85546875" customWidth="1"/>
    <col min="13058" max="13058" width="36.85546875" customWidth="1"/>
    <col min="13314" max="13314" width="36.85546875" customWidth="1"/>
    <col min="13570" max="13570" width="36.85546875" customWidth="1"/>
    <col min="13826" max="13826" width="36.85546875" customWidth="1"/>
    <col min="14082" max="14082" width="36.85546875" customWidth="1"/>
    <col min="14338" max="14338" width="36.85546875" customWidth="1"/>
    <col min="14594" max="14594" width="36.85546875" customWidth="1"/>
    <col min="14850" max="14850" width="36.85546875" customWidth="1"/>
    <col min="15106" max="15106" width="36.85546875" customWidth="1"/>
    <col min="15362" max="15362" width="36.85546875" customWidth="1"/>
    <col min="15618" max="15618" width="36.85546875" customWidth="1"/>
    <col min="15874" max="15874" width="36.85546875" customWidth="1"/>
    <col min="16130" max="16130" width="36.85546875" customWidth="1"/>
  </cols>
  <sheetData>
    <row r="1" spans="2:21" s="76" customFormat="1">
      <c r="B1" s="75" t="s">
        <v>173</v>
      </c>
      <c r="C1" s="75"/>
      <c r="D1" s="75"/>
      <c r="E1" s="75"/>
      <c r="I1" s="77"/>
      <c r="J1" s="77"/>
      <c r="K1" s="77"/>
      <c r="L1" s="78"/>
      <c r="M1" s="78"/>
      <c r="N1" s="78"/>
      <c r="O1" s="78"/>
      <c r="P1" s="78"/>
      <c r="Q1" s="78"/>
    </row>
    <row r="2" spans="2:21" s="76" customFormat="1" ht="15.75">
      <c r="B2" s="79" t="s">
        <v>174</v>
      </c>
      <c r="C2" s="80"/>
      <c r="D2" s="80"/>
      <c r="E2" s="80"/>
      <c r="I2" s="77"/>
      <c r="J2" s="77"/>
      <c r="K2" s="77"/>
      <c r="L2" s="78"/>
      <c r="M2" s="78"/>
      <c r="N2" s="78"/>
      <c r="O2" s="78"/>
      <c r="P2" s="78"/>
      <c r="Q2" s="78"/>
    </row>
    <row r="3" spans="2:21" s="76" customFormat="1">
      <c r="B3" s="81"/>
      <c r="C3" s="78"/>
      <c r="D3" s="78"/>
      <c r="E3" s="78"/>
      <c r="K3" s="82">
        <v>14407.994071333334</v>
      </c>
      <c r="L3" s="82">
        <v>14494.088497333336</v>
      </c>
      <c r="M3" s="82">
        <v>14868.001931333336</v>
      </c>
      <c r="N3" s="82">
        <v>14690.710814574168</v>
      </c>
      <c r="O3" s="82">
        <v>13299.232077973167</v>
      </c>
      <c r="P3" s="83">
        <f>SUM(K3:O3)</f>
        <v>71760.027392547345</v>
      </c>
      <c r="Q3" s="78"/>
    </row>
    <row r="4" spans="2:21" s="86" customFormat="1" ht="11.25">
      <c r="B4" s="84" t="s">
        <v>175</v>
      </c>
      <c r="C4" s="142" t="s">
        <v>176</v>
      </c>
      <c r="D4" s="143"/>
      <c r="E4" s="143"/>
      <c r="F4" s="144"/>
      <c r="G4" s="145" t="s">
        <v>177</v>
      </c>
      <c r="H4" s="145" t="s">
        <v>178</v>
      </c>
      <c r="I4" s="146" t="s">
        <v>179</v>
      </c>
      <c r="J4" s="145" t="s">
        <v>180</v>
      </c>
      <c r="K4" s="142" t="s">
        <v>181</v>
      </c>
      <c r="L4" s="143"/>
      <c r="M4" s="143"/>
      <c r="N4" s="143"/>
      <c r="O4" s="143"/>
      <c r="P4" s="144"/>
      <c r="Q4" s="85"/>
    </row>
    <row r="5" spans="2:21" s="92" customFormat="1" ht="33.75">
      <c r="B5" s="87"/>
      <c r="C5" s="88" t="s">
        <v>182</v>
      </c>
      <c r="D5" s="88" t="s">
        <v>183</v>
      </c>
      <c r="E5" s="88" t="s">
        <v>184</v>
      </c>
      <c r="F5" s="88" t="s">
        <v>185</v>
      </c>
      <c r="G5" s="145"/>
      <c r="H5" s="145"/>
      <c r="I5" s="146"/>
      <c r="J5" s="145"/>
      <c r="K5" s="89">
        <v>2020</v>
      </c>
      <c r="L5" s="89">
        <v>2021</v>
      </c>
      <c r="M5" s="89">
        <v>2022</v>
      </c>
      <c r="N5" s="89">
        <v>2023</v>
      </c>
      <c r="O5" s="89">
        <v>2024</v>
      </c>
      <c r="P5" s="90" t="s">
        <v>186</v>
      </c>
      <c r="Q5" s="91">
        <v>2025</v>
      </c>
    </row>
    <row r="6" spans="2:21" s="98" customFormat="1">
      <c r="B6" s="93"/>
      <c r="C6" s="94"/>
      <c r="D6" s="94"/>
      <c r="E6" s="94"/>
      <c r="F6" s="93"/>
      <c r="G6" s="95"/>
      <c r="H6" s="95"/>
      <c r="I6" s="96" t="s">
        <v>187</v>
      </c>
      <c r="J6" s="96" t="s">
        <v>187</v>
      </c>
      <c r="K6" s="96" t="s">
        <v>187</v>
      </c>
      <c r="L6" s="96" t="s">
        <v>187</v>
      </c>
      <c r="M6" s="96" t="s">
        <v>187</v>
      </c>
      <c r="N6" s="96" t="s">
        <v>187</v>
      </c>
      <c r="O6" s="96" t="s">
        <v>187</v>
      </c>
      <c r="P6" s="96" t="s">
        <v>187</v>
      </c>
      <c r="Q6" s="97"/>
    </row>
    <row r="7" spans="2:21" s="76" customFormat="1" ht="45">
      <c r="B7" s="99" t="s">
        <v>188</v>
      </c>
      <c r="C7" s="100"/>
      <c r="D7" s="100"/>
      <c r="E7" s="100"/>
      <c r="F7" s="93"/>
      <c r="G7" s="93">
        <v>2020</v>
      </c>
      <c r="H7" s="93">
        <f>G7+1</f>
        <v>2021</v>
      </c>
      <c r="I7" s="101"/>
      <c r="J7" s="102">
        <f>'[1]план 2021'!$I$67/1000</f>
        <v>505.65499999999997</v>
      </c>
      <c r="K7" s="103">
        <f>J7-L7</f>
        <v>358.36377599999992</v>
      </c>
      <c r="L7" s="102">
        <f>'[1]план 2021'!$BT$68*1.2/1000</f>
        <v>147.29122400000006</v>
      </c>
      <c r="M7" s="102"/>
      <c r="N7" s="102"/>
      <c r="O7" s="102"/>
      <c r="P7" s="104">
        <f>O7+N7+M7+L7+K7</f>
        <v>505.65499999999997</v>
      </c>
      <c r="Q7" s="104"/>
      <c r="R7" s="105"/>
      <c r="S7" s="106"/>
      <c r="U7" s="107"/>
    </row>
  </sheetData>
  <mergeCells count="6">
    <mergeCell ref="K4:P4"/>
    <mergeCell ref="C4:F4"/>
    <mergeCell ref="G4:G5"/>
    <mergeCell ref="H4:H5"/>
    <mergeCell ref="I4:I5"/>
    <mergeCell ref="J4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1282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24</vt:i4>
      </vt:variant>
    </vt:vector>
  </HeadingPairs>
  <TitlesOfParts>
    <vt:vector size="29" baseType="lpstr">
      <vt:lpstr>1. паспорт местоположение</vt:lpstr>
      <vt:lpstr>2 паспорт описание</vt:lpstr>
      <vt:lpstr>3. КСГ</vt:lpstr>
      <vt:lpstr>Лист4</vt:lpstr>
      <vt:lpstr>2020-2024</vt:lpstr>
      <vt:lpstr>'1. паспорт местоположение'!Print_Area_0</vt:lpstr>
      <vt:lpstr>'2 паспорт описание'!Print_Area_0</vt:lpstr>
      <vt:lpstr>'1. паспорт местоположение'!Print_Area_0_0</vt:lpstr>
      <vt:lpstr>'2 паспорт описание'!Print_Area_0_0</vt:lpstr>
      <vt:lpstr>'1. паспорт местоположение'!Print_Area_0_0_0</vt:lpstr>
      <vt:lpstr>'2 паспорт описание'!Print_Area_0_0_0</vt:lpstr>
      <vt:lpstr>'1. паспорт местоположение'!Print_Area_0_0_0_0</vt:lpstr>
      <vt:lpstr>'2 паспорт описание'!Print_Area_0_0_0_0</vt:lpstr>
      <vt:lpstr>'1. паспорт местоположение'!Print_Area_0_0_0_0_0</vt:lpstr>
      <vt:lpstr>'2 паспорт описание'!Print_Area_0_0_0_0_0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Курочкина Мария Михайловна</cp:lastModifiedBy>
  <cp:revision>10</cp:revision>
  <cp:lastPrinted>2015-11-30T15:00:03Z</cp:lastPrinted>
  <dcterms:created xsi:type="dcterms:W3CDTF">2015-08-16T15:31:05Z</dcterms:created>
  <dcterms:modified xsi:type="dcterms:W3CDTF">2022-02-11T05:16:05Z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