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1\Отчет 4 кв\Отчеты ИП 2021 4 квартал РОЭК\Паспорта проектов\"/>
    </mc:Choice>
  </mc:AlternateContent>
  <bookViews>
    <workbookView xWindow="0" yWindow="0" windowWidth="28800" windowHeight="12330" tabRatio="500" activeTab="4"/>
  </bookViews>
  <sheets>
    <sheet name="1. паспорт местоположение" sheetId="1" r:id="rId1"/>
    <sheet name="2 паспорт описание" sheetId="2" r:id="rId2"/>
    <sheet name="3. КСГ" sheetId="3" r:id="rId3"/>
    <sheet name="Лист4" sheetId="4" r:id="rId4"/>
    <sheet name="2020-2024" sheetId="5" r:id="rId5"/>
  </sheets>
  <externalReferences>
    <externalReference r:id="rId6"/>
  </externalReference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Area_0_0_0_0_0_0" localSheetId="0">'1. паспорт местоположение'!$A$1:$C$28</definedName>
    <definedName name="Print_Area_0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местоположение'!$A$1:$D$28</definedName>
    <definedName name="_xlnm.Print_Area" localSheetId="1">'2 паспорт описание'!$A$1:$C$27</definedName>
  </definedNames>
  <calcPr calcId="162913"/>
</workbook>
</file>

<file path=xl/calcChain.xml><?xml version="1.0" encoding="utf-8"?>
<calcChain xmlns="http://schemas.openxmlformats.org/spreadsheetml/2006/main">
  <c r="L8" i="5" l="1"/>
  <c r="J8" i="5"/>
  <c r="K8" i="5" s="1"/>
  <c r="H8" i="5"/>
  <c r="P3" i="5"/>
  <c r="P8" i="5" l="1"/>
  <c r="A8" i="4"/>
  <c r="A12" i="3" l="1"/>
  <c r="A9" i="3"/>
  <c r="A6" i="3"/>
  <c r="C24" i="2"/>
  <c r="A14" i="2"/>
  <c r="C23" i="2" s="1"/>
  <c r="A11" i="2"/>
  <c r="A8" i="2"/>
  <c r="D28" i="1"/>
  <c r="C28" i="1"/>
</calcChain>
</file>

<file path=xl/sharedStrings.xml><?xml version="1.0" encoding="utf-8"?>
<sst xmlns="http://schemas.openxmlformats.org/spreadsheetml/2006/main" count="254" uniqueCount="199">
  <si>
    <t xml:space="preserve">Паспорт инвестиционного проекта </t>
  </si>
  <si>
    <t xml:space="preserve">         (фирменное наименование субъекта электроэнергетики)</t>
  </si>
  <si>
    <t>J_ROEK_TRANSP_12_62</t>
  </si>
  <si>
    <t xml:space="preserve">         (идентификатор инвестиционного проекта)</t>
  </si>
  <si>
    <t>БКУ TAURUS 035A на базе ГАЗ 33086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</si>
  <si>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</si>
  <si>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</si>
  <si>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</si>
  <si>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</si>
  <si>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</si>
  <si>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</si>
  <si>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</si>
  <si>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</si>
  <si>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</si>
  <si>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</si>
  <si>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</si>
  <si>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</si>
  <si>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</si>
  <si>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</si>
  <si>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</si>
  <si>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</si>
  <si>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</si>
  <si>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</si>
  <si>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</si>
  <si>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</si>
  <si>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</si>
  <si>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</si>
  <si>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</si>
  <si>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</si>
  <si>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</si>
  <si>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</si>
  <si>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</si>
  <si>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</si>
  <si>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</si>
  <si>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</si>
  <si>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</si>
  <si>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Приложение  № _____</t>
  </si>
  <si>
    <t>к приказу Минэнерго России</t>
  </si>
  <si>
    <t>от «__» _____ 201_ г. №___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</si>
  <si>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</si>
  <si>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</si>
  <si>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</si>
  <si>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</si>
  <si>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</si>
  <si>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</si>
  <si>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</si>
  <si>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</si>
  <si>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</si>
  <si>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</si>
  <si>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</si>
  <si>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</si>
  <si>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</si>
  <si>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</si>
  <si>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</si>
  <si>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</si>
  <si>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</si>
  <si>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Факт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</si>
  <si>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</si>
  <si>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</si>
  <si>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</si>
  <si>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</si>
  <si>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</si>
  <si>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</si>
  <si>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</si>
  <si>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</si>
  <si>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</si>
  <si>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</si>
  <si>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</si>
  <si>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</si>
  <si>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</si>
  <si>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</si>
  <si>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</si>
  <si>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</si>
  <si>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</si>
  <si>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</si>
  <si>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</si>
  <si>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</si>
  <si>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</si>
  <si>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</si>
  <si>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</si>
  <si>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</si>
  <si>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</si>
  <si>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</si>
  <si>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</si>
  <si>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</si>
  <si>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</si>
  <si>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</si>
  <si>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</si>
  <si>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</si>
  <si>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</si>
  <si>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</si>
  <si>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№90-ЛЗ</t>
  </si>
  <si>
    <t>дата и номер закл. договора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</si>
  <si>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</si>
  <si>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</si>
  <si>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</si>
  <si>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</si>
  <si>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</si>
  <si>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До 31.12.2020</t>
  </si>
  <si>
    <t>дата по акту приемо-передачи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</si>
  <si>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</si>
  <si>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</si>
  <si>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</si>
  <si>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</si>
  <si>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</si>
  <si>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</si>
  <si>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</si>
  <si>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</si>
  <si>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</si>
  <si>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</si>
  <si>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</si>
  <si>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</si>
  <si>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</si>
  <si>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</si>
  <si>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</si>
  <si>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</si>
  <si>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</si>
  <si>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</si>
  <si>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</si>
  <si>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возможно =п.3.1 с бух.</t>
  </si>
  <si>
    <t>4.5.</t>
  </si>
  <si>
    <t xml:space="preserve">Получение разрешения на ввод объекта в эксплуатацию. </t>
  </si>
  <si>
    <t>АО "Рязанская областная электросетевая компания"</t>
  </si>
  <si>
    <t>Раздел 8.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</si>
  <si>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</si>
  <si>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</si>
  <si>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</si>
  <si>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</si>
  <si>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Вид закупаемой продукции</t>
  </si>
  <si>
    <t>Наименование закупаемой продукции</t>
  </si>
  <si>
    <t>Источник финансирования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</si>
  <si>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</si>
  <si>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</si>
  <si>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</si>
  <si>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</si>
  <si>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</si>
  <si>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</si>
  <si>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</si>
  <si>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</si>
  <si>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</si>
  <si>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</si>
  <si>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</si>
  <si>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</si>
  <si>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</si>
  <si>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</si>
  <si>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</si>
  <si>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</si>
  <si>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</si>
  <si>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</si>
  <si>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</si>
  <si>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</si>
  <si>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</si>
  <si>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</si>
  <si>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</si>
  <si>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</si>
  <si>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</si>
  <si>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</si>
  <si>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</si>
  <si>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</si>
  <si>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</si>
  <si>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</si>
  <si>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передача ЭЭ</t>
  </si>
  <si>
    <t>Услуги по финансовой аренде</t>
  </si>
  <si>
    <t/>
  </si>
  <si>
    <t>Тариф на услуги по передаче электроэнергии</t>
  </si>
  <si>
    <t>ГКУ РО "Центр закупок Рязанской области "</t>
  </si>
  <si>
    <t>5 398 374,67 с НДС</t>
  </si>
  <si>
    <t>Коммерческие предложения</t>
  </si>
  <si>
    <t>Запрос предложений в электронной форме</t>
  </si>
  <si>
    <t xml:space="preserve"> </t>
  </si>
  <si>
    <t>5 307 379;                  5 240 362,60; С НДС</t>
  </si>
  <si>
    <t>ООО «ПР-Лизинг»</t>
  </si>
  <si>
    <t>ЗАО «Сбербанк-АСТ» (УТП)</t>
  </si>
  <si>
    <t>03.2020</t>
  </si>
  <si>
    <t>1 (один) рабочий день с даты заключения договора</t>
  </si>
  <si>
    <t>(фирменное наименование субъекта электроэнергетики)</t>
  </si>
  <si>
    <t>(наименование инвестиционного проекта)</t>
  </si>
  <si>
    <t>р.п. Шацк</t>
  </si>
  <si>
    <t>(идентификатор инвестиционного проекта)</t>
  </si>
  <si>
    <t>Год раскрытия информации: 2021 год</t>
  </si>
  <si>
    <t>Филиал «Сасовские городские распределительные сети»</t>
  </si>
  <si>
    <t>Акционерное общество "Рязанская областная электросетевая компания"</t>
  </si>
  <si>
    <t xml:space="preserve">Расчет ЛИЗИНГА для инвестпрограммы  АО "РОЭК" на 2020-2024 годы </t>
  </si>
  <si>
    <t>Наименование объектов</t>
  </si>
  <si>
    <t>Цены  2 п.г. 2019г.</t>
  </si>
  <si>
    <t>Год начала  договора лизинга</t>
  </si>
  <si>
    <t>Год окончания  договора лизинга</t>
  </si>
  <si>
    <t>Полная стоимость с учетом лизингового удорожания 10% от базовой цены НОЯБ 2020г.</t>
  </si>
  <si>
    <t>цена в год приобретения</t>
  </si>
  <si>
    <t>Объем финансирования (с НДС)</t>
  </si>
  <si>
    <t>1 ком.  предл. т.руб.</t>
  </si>
  <si>
    <t>2 ком. предл. т.руб.</t>
  </si>
  <si>
    <t>3 ком. предл. т.руб.</t>
  </si>
  <si>
    <t>Сред. цена т.руб.</t>
  </si>
  <si>
    <t>итого за 2020-2024 г.г.</t>
  </si>
  <si>
    <t>тыс.руб.</t>
  </si>
  <si>
    <t>БКУ Taurus 035A на базе ГАЗ 33086 (Земляк) ПУ р.п. Шацк</t>
  </si>
  <si>
    <t>По инвестиционному проекту за период реализации инвестиционной программы</t>
  </si>
  <si>
    <t>Фактически реализовано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</si>
</sst>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19]dd/mm/yyyy"/>
    <numFmt numFmtId="165" formatCode="dd/mm/yy"/>
    <numFmt numFmtId="166" formatCode="#,##0.0"/>
  </numFmts>
  <fonts count="27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8"/>
      <name val="Arial1"/>
      <charset val="204"/>
    </font>
    <font>
      <sz val="10"/>
      <name val="Arial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</borders>
  <cellStyleXfs count="2">
    <xf numFmtId="0" fontId="0" fillId="0" borderId="0"/>
    <xf numFmtId="0" fontId="25" fillId="0" borderId="0" applyNumberFormat="0" applyBorder="0" applyProtection="0"/>
  </cellStyleXfs>
  <cellXfs count="14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/>
    <xf numFmtId="0" fontId="9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9" fillId="0" borderId="0" xfId="0" applyFont="1" applyBorder="1"/>
    <xf numFmtId="49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4" fontId="6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0" fillId="0" borderId="1" xfId="0" applyBorder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0" fontId="0" fillId="0" borderId="0" xfId="0" applyFont="1"/>
    <xf numFmtId="0" fontId="12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/>
    <xf numFmtId="0" fontId="0" fillId="0" borderId="0" xfId="0" applyFill="1"/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13" fillId="3" borderId="0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" fontId="18" fillId="0" borderId="1" xfId="0" applyNumberFormat="1" applyFont="1" applyBorder="1" applyAlignment="1">
      <alignment horizontal="center" vertical="top" wrapText="1"/>
    </xf>
    <xf numFmtId="4" fontId="18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/>
    <xf numFmtId="0" fontId="19" fillId="0" borderId="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top"/>
    </xf>
    <xf numFmtId="0" fontId="18" fillId="0" borderId="1" xfId="0" applyFont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 vertical="top" wrapText="1"/>
    </xf>
    <xf numFmtId="165" fontId="18" fillId="0" borderId="1" xfId="0" applyNumberFormat="1" applyFont="1" applyBorder="1" applyAlignment="1">
      <alignment horizontal="center" vertical="top"/>
    </xf>
    <xf numFmtId="165" fontId="19" fillId="0" borderId="1" xfId="0" applyNumberFormat="1" applyFont="1" applyBorder="1" applyAlignment="1">
      <alignment horizontal="center" vertical="top"/>
    </xf>
    <xf numFmtId="0" fontId="19" fillId="0" borderId="1" xfId="0" applyFont="1" applyBorder="1" applyAlignment="1">
      <alignment horizontal="left" vertical="top" wrapText="1"/>
    </xf>
    <xf numFmtId="0" fontId="20" fillId="0" borderId="0" xfId="0" applyNumberFormat="1" applyFont="1" applyFill="1" applyAlignment="1"/>
    <xf numFmtId="0" fontId="0" fillId="0" borderId="0" xfId="0" applyFont="1" applyFill="1"/>
    <xf numFmtId="0" fontId="0" fillId="0" borderId="0" xfId="0" applyFont="1" applyFill="1" applyBorder="1"/>
    <xf numFmtId="0" fontId="20" fillId="0" borderId="0" xfId="0" applyFont="1" applyFill="1" applyBorder="1" applyAlignment="1"/>
    <xf numFmtId="0" fontId="21" fillId="0" borderId="9" xfId="0" applyFont="1" applyFill="1" applyBorder="1" applyAlignment="1"/>
    <xf numFmtId="0" fontId="21" fillId="0" borderId="0" xfId="0" applyFont="1" applyFill="1" applyBorder="1" applyAlignment="1"/>
    <xf numFmtId="0" fontId="20" fillId="0" borderId="4" xfId="0" applyFont="1" applyFill="1" applyBorder="1" applyAlignment="1"/>
    <xf numFmtId="3" fontId="22" fillId="0" borderId="0" xfId="0" applyNumberFormat="1" applyFont="1" applyFill="1"/>
    <xf numFmtId="3" fontId="22" fillId="0" borderId="0" xfId="0" applyNumberFormat="1" applyFont="1" applyFill="1" applyBorder="1" applyAlignment="1"/>
    <xf numFmtId="0" fontId="23" fillId="0" borderId="5" xfId="0" applyFont="1" applyFill="1" applyBorder="1" applyAlignment="1">
      <alignment horizontal="center" vertical="center"/>
    </xf>
    <xf numFmtId="0" fontId="24" fillId="0" borderId="3" xfId="0" applyFont="1" applyFill="1" applyBorder="1" applyAlignment="1"/>
    <xf numFmtId="0" fontId="23" fillId="0" borderId="1" xfId="0" applyFont="1" applyBorder="1" applyAlignment="1">
      <alignment horizontal="center" wrapText="1"/>
    </xf>
    <xf numFmtId="0" fontId="23" fillId="0" borderId="1" xfId="0" applyFont="1" applyFill="1" applyBorder="1" applyAlignment="1">
      <alignment vertical="top" wrapText="1"/>
    </xf>
    <xf numFmtId="2" fontId="23" fillId="0" borderId="1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wrapText="1" indent="1"/>
    </xf>
    <xf numFmtId="0" fontId="0" fillId="0" borderId="1" xfId="0" applyFont="1" applyFill="1" applyBorder="1" applyAlignment="1">
      <alignment horizontal="left" vertical="center" wrapText="1"/>
    </xf>
    <xf numFmtId="166" fontId="0" fillId="0" borderId="1" xfId="0" applyNumberFormat="1" applyFont="1" applyFill="1" applyBorder="1" applyAlignment="1">
      <alignment horizontal="right" vertical="center"/>
    </xf>
    <xf numFmtId="4" fontId="26" fillId="0" borderId="1" xfId="1" applyNumberFormat="1" applyFont="1" applyFill="1" applyBorder="1" applyAlignment="1" applyProtection="1">
      <alignment horizontal="right" vertical="center"/>
    </xf>
    <xf numFmtId="166" fontId="26" fillId="0" borderId="1" xfId="1" applyNumberFormat="1" applyFont="1" applyFill="1" applyBorder="1" applyAlignment="1" applyProtection="1">
      <alignment horizontal="right" vertical="center"/>
    </xf>
    <xf numFmtId="4" fontId="0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3" xfId="0" applyFont="1" applyBorder="1" applyAlignment="1" applyProtection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textRotation="90" wrapText="1"/>
    </xf>
    <xf numFmtId="0" fontId="19" fillId="0" borderId="6" xfId="0" applyFont="1" applyBorder="1" applyAlignment="1">
      <alignment horizontal="center" vertical="center" textRotation="90" wrapText="1"/>
    </xf>
    <xf numFmtId="0" fontId="19" fillId="0" borderId="3" xfId="0" applyFont="1" applyBorder="1" applyAlignment="1">
      <alignment horizontal="center" vertical="center" textRotation="90" wrapText="1"/>
    </xf>
    <xf numFmtId="0" fontId="18" fillId="0" borderId="5" xfId="0" applyFont="1" applyBorder="1" applyAlignment="1" applyProtection="1">
      <alignment horizontal="center" vertical="center" textRotation="90" wrapText="1"/>
    </xf>
    <xf numFmtId="0" fontId="18" fillId="0" borderId="6" xfId="0" applyFont="1" applyBorder="1" applyAlignment="1" applyProtection="1">
      <alignment horizontal="center" vertical="center" textRotation="90" wrapText="1"/>
    </xf>
    <xf numFmtId="0" fontId="18" fillId="0" borderId="3" xfId="0" applyFont="1" applyBorder="1" applyAlignment="1" applyProtection="1">
      <alignment horizontal="center" vertical="center" textRotation="90" wrapText="1"/>
    </xf>
    <xf numFmtId="0" fontId="19" fillId="0" borderId="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6" fillId="3" borderId="0" xfId="0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55;_2021/&#1051;&#1080;&#1079;&#1080;&#1085;&#1075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17"/>
      <sheetName val="план 2018"/>
      <sheetName val="план 2019"/>
      <sheetName val="план 2020"/>
      <sheetName val="план 2021"/>
      <sheetName val="факт"/>
      <sheetName val="Лист9"/>
      <sheetName val="Лист4"/>
      <sheetName val="приборы"/>
      <sheetName val="СФ Лрг РАСПР"/>
      <sheetName val="Лист6"/>
      <sheetName val="Лист7"/>
      <sheetName val="осв.76"/>
      <sheetName val="Лист8"/>
      <sheetName val="прикид"/>
      <sheetName val="Лист1"/>
      <sheetName val="итоги ИП 2020"/>
      <sheetName val="сч.76 9мес."/>
      <sheetName val="ИП2020-2024"/>
    </sheetNames>
    <sheetDataSet>
      <sheetData sheetId="0"/>
      <sheetData sheetId="1"/>
      <sheetData sheetId="2"/>
      <sheetData sheetId="3"/>
      <sheetData sheetId="4">
        <row r="55">
          <cell r="I55">
            <v>3166953</v>
          </cell>
        </row>
        <row r="59">
          <cell r="I59">
            <v>5307379</v>
          </cell>
        </row>
        <row r="60">
          <cell r="BT60">
            <v>1253686.6933333338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opLeftCell="A19" zoomScaleNormal="100" zoomScaleSheetLayoutView="85" workbookViewId="0">
      <selection activeCell="C27" sqref="C27"/>
    </sheetView>
  </sheetViews>
  <sheetFormatPr defaultRowHeight="15"/>
  <cols>
    <col min="1" max="1" width="6.140625" customWidth="1"/>
    <col min="2" max="2" width="49.28515625" customWidth="1"/>
    <col min="3" max="4" width="31.140625" customWidth="1"/>
    <col min="5" max="5" width="13" customWidth="1"/>
    <col min="6" max="6" width="33.42578125" customWidth="1"/>
    <col min="7" max="7" width="18.140625" customWidth="1"/>
    <col min="8" max="8" width="23.28515625" customWidth="1"/>
    <col min="9" max="9" width="15.140625" customWidth="1"/>
    <col min="10" max="1025" width="8.7109375" customWidth="1"/>
  </cols>
  <sheetData>
    <row r="1" spans="1:22" s="2" customFormat="1" ht="18.75">
      <c r="A1" s="1"/>
      <c r="H1" s="3"/>
    </row>
    <row r="2" spans="1:22" s="2" customFormat="1" ht="18.75">
      <c r="A2" s="1"/>
      <c r="H2" s="3"/>
    </row>
    <row r="3" spans="1:22" ht="18.75">
      <c r="A3" s="108" t="s">
        <v>0</v>
      </c>
      <c r="B3" s="108"/>
      <c r="C3" s="108"/>
      <c r="D3" s="10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18.75">
      <c r="A5" s="109" t="s">
        <v>122</v>
      </c>
      <c r="B5" s="109"/>
      <c r="C5" s="109"/>
      <c r="D5" s="109"/>
      <c r="E5" s="6"/>
      <c r="F5" s="6"/>
      <c r="G5" s="6"/>
      <c r="H5" s="6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18.75">
      <c r="A6" s="106" t="s">
        <v>175</v>
      </c>
      <c r="B6" s="106"/>
      <c r="C6" s="106"/>
      <c r="D6" s="106"/>
      <c r="E6" s="7"/>
      <c r="F6" s="7"/>
      <c r="G6" s="7"/>
      <c r="H6" s="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18.75">
      <c r="A8" s="110" t="s">
        <v>2</v>
      </c>
      <c r="B8" s="110"/>
      <c r="C8" s="110"/>
      <c r="D8" s="110"/>
      <c r="E8" s="6"/>
      <c r="F8" s="6"/>
      <c r="G8" s="6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18.75">
      <c r="A9" s="106" t="s">
        <v>178</v>
      </c>
      <c r="B9" s="106"/>
      <c r="C9" s="106"/>
      <c r="D9" s="106"/>
      <c r="E9" s="7"/>
      <c r="F9" s="7"/>
      <c r="G9" s="7"/>
      <c r="H9" s="7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9" customFormat="1" ht="15.7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2" customFormat="1" ht="18.75">
      <c r="A11" s="105" t="s">
        <v>4</v>
      </c>
      <c r="B11" s="105"/>
      <c r="C11" s="105"/>
      <c r="D11" s="105"/>
      <c r="E11" s="6"/>
      <c r="F11" s="6"/>
      <c r="G11" s="6"/>
      <c r="H11" s="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10" customFormat="1" ht="15" customHeight="1">
      <c r="A12" s="106" t="s">
        <v>176</v>
      </c>
      <c r="B12" s="106"/>
      <c r="C12" s="106"/>
      <c r="D12" s="106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22" ht="15" customHeight="1">
      <c r="A14" s="107" t="s">
        <v>6</v>
      </c>
      <c r="B14" s="107"/>
      <c r="C14" s="107"/>
      <c r="D14" s="107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ht="15" customHeight="1">
      <c r="A15" s="7"/>
      <c r="B15" s="7"/>
      <c r="C15" s="7"/>
      <c r="D15" s="7"/>
      <c r="E15" s="7"/>
      <c r="F15" s="7"/>
      <c r="G15" s="7"/>
      <c r="H15" s="7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22" ht="48" customHeight="1">
      <c r="A16" s="13" t="s">
        <v>7</v>
      </c>
      <c r="B16" s="14" t="s">
        <v>8</v>
      </c>
      <c r="C16" s="104" t="s">
        <v>197</v>
      </c>
      <c r="D16" s="104" t="s">
        <v>198</v>
      </c>
      <c r="E16" s="16"/>
      <c r="F16" s="16"/>
      <c r="G16" s="16"/>
      <c r="H16" s="16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7"/>
      <c r="U16" s="17"/>
      <c r="V16" s="17"/>
    </row>
    <row r="17" spans="1:22" ht="16.5" customHeight="1">
      <c r="A17" s="15">
        <v>1</v>
      </c>
      <c r="B17" s="14">
        <v>2</v>
      </c>
      <c r="C17" s="15">
        <v>3</v>
      </c>
      <c r="D17" s="15">
        <v>4</v>
      </c>
      <c r="E17" s="16"/>
      <c r="F17" s="16"/>
      <c r="G17" s="16"/>
      <c r="H17" s="16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17"/>
      <c r="U17" s="17"/>
      <c r="V17" s="17"/>
    </row>
    <row r="18" spans="1:22" ht="39" customHeight="1">
      <c r="A18" s="18" t="s">
        <v>10</v>
      </c>
      <c r="B18" s="19" t="s">
        <v>11</v>
      </c>
      <c r="C18" s="15" t="s">
        <v>12</v>
      </c>
      <c r="D18" s="15" t="s">
        <v>12</v>
      </c>
      <c r="E18" s="16"/>
      <c r="F18" s="16"/>
      <c r="G18" s="16"/>
      <c r="H18" s="16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17"/>
      <c r="U18" s="17"/>
      <c r="V18" s="17"/>
    </row>
    <row r="19" spans="1:22" s="55" customFormat="1" ht="58.5" customHeight="1">
      <c r="A19" s="49" t="s">
        <v>13</v>
      </c>
      <c r="B19" s="50" t="s">
        <v>14</v>
      </c>
      <c r="C19" s="51" t="s">
        <v>15</v>
      </c>
      <c r="D19" s="51" t="s">
        <v>15</v>
      </c>
      <c r="E19" s="52"/>
      <c r="F19" s="52"/>
      <c r="G19" s="52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4"/>
      <c r="T19" s="54"/>
      <c r="U19" s="54"/>
      <c r="V19" s="54"/>
    </row>
    <row r="20" spans="1:22" s="55" customFormat="1" ht="42.75" customHeight="1">
      <c r="A20" s="49" t="s">
        <v>16</v>
      </c>
      <c r="B20" s="50" t="s">
        <v>17</v>
      </c>
      <c r="C20" s="51" t="s">
        <v>18</v>
      </c>
      <c r="D20" s="51" t="s">
        <v>18</v>
      </c>
      <c r="E20" s="52"/>
      <c r="F20" s="52"/>
      <c r="G20" s="52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4"/>
      <c r="T20" s="54"/>
      <c r="U20" s="54"/>
      <c r="V20" s="54"/>
    </row>
    <row r="21" spans="1:22" s="55" customFormat="1" ht="51.75" customHeight="1">
      <c r="A21" s="49" t="s">
        <v>19</v>
      </c>
      <c r="B21" s="50" t="s">
        <v>20</v>
      </c>
      <c r="C21" s="51" t="s">
        <v>177</v>
      </c>
      <c r="D21" s="51" t="s">
        <v>177</v>
      </c>
      <c r="E21" s="52"/>
      <c r="F21" s="52"/>
      <c r="G21" s="52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4"/>
      <c r="T21" s="54"/>
      <c r="U21" s="54"/>
      <c r="V21" s="54"/>
    </row>
    <row r="22" spans="1:22" s="56" customFormat="1" ht="51.75" customHeight="1">
      <c r="A22" s="49" t="s">
        <v>21</v>
      </c>
      <c r="B22" s="50" t="s">
        <v>22</v>
      </c>
      <c r="C22" s="51" t="s">
        <v>23</v>
      </c>
      <c r="D22" s="51" t="s">
        <v>23</v>
      </c>
      <c r="E22" s="52"/>
      <c r="F22" s="52"/>
      <c r="G22" s="52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4"/>
      <c r="T22" s="54"/>
      <c r="U22" s="54"/>
      <c r="V22" s="54"/>
    </row>
    <row r="23" spans="1:22" ht="58.5" customHeight="1">
      <c r="A23" s="18" t="s">
        <v>24</v>
      </c>
      <c r="B23" s="20" t="s">
        <v>25</v>
      </c>
      <c r="C23" s="15" t="s">
        <v>23</v>
      </c>
      <c r="D23" s="15" t="s">
        <v>23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2" ht="51.75" customHeight="1">
      <c r="A24" s="18" t="s">
        <v>26</v>
      </c>
      <c r="B24" s="20" t="s">
        <v>27</v>
      </c>
      <c r="C24" s="15" t="s">
        <v>23</v>
      </c>
      <c r="D24" s="15" t="s">
        <v>23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2" ht="43.5" customHeight="1">
      <c r="A25" s="18" t="s">
        <v>28</v>
      </c>
      <c r="B25" s="20" t="s">
        <v>29</v>
      </c>
      <c r="C25" s="15" t="s">
        <v>23</v>
      </c>
      <c r="D25" s="15" t="s">
        <v>23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2" ht="43.5" customHeight="1">
      <c r="A26" s="18" t="s">
        <v>30</v>
      </c>
      <c r="B26" s="20" t="s">
        <v>31</v>
      </c>
      <c r="C26" s="15" t="s">
        <v>23</v>
      </c>
      <c r="D26" s="15" t="s">
        <v>23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ht="75.75" customHeight="1">
      <c r="A27" s="18" t="s">
        <v>32</v>
      </c>
      <c r="B27" s="20" t="s">
        <v>33</v>
      </c>
      <c r="C27" s="22">
        <v>5307.38</v>
      </c>
      <c r="D27" s="22">
        <v>5307.3789999999999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spans="1:22" ht="71.25" customHeight="1">
      <c r="A28" s="18" t="s">
        <v>34</v>
      </c>
      <c r="B28" s="20" t="s">
        <v>35</v>
      </c>
      <c r="C28" s="22">
        <f>C27/1.2</f>
        <v>4422.8166666666666</v>
      </c>
      <c r="D28" s="22">
        <f>D27/1.2</f>
        <v>4422.8158333333331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</sheetData>
  <mergeCells count="8">
    <mergeCell ref="A11:D11"/>
    <mergeCell ref="A12:D12"/>
    <mergeCell ref="A14:D14"/>
    <mergeCell ref="A3:D3"/>
    <mergeCell ref="A5:D5"/>
    <mergeCell ref="A6:D6"/>
    <mergeCell ref="A8:D8"/>
    <mergeCell ref="A9:D9"/>
  </mergeCells>
  <pageMargins left="0.70833333333333304" right="0.70833333333333304" top="0.74791666666666701" bottom="0.74791666666666701" header="0.51180555555555496" footer="0.51180555555555496"/>
  <pageSetup paperSize="9" scale="74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B1" zoomScaleNormal="100" zoomScaleSheetLayoutView="100" workbookViewId="0">
      <selection activeCell="C19" sqref="C19"/>
    </sheetView>
  </sheetViews>
  <sheetFormatPr defaultRowHeight="15"/>
  <cols>
    <col min="1" max="1" width="6.140625" customWidth="1"/>
    <col min="2" max="2" width="49.28515625" customWidth="1"/>
    <col min="3" max="3" width="90.7109375" customWidth="1"/>
    <col min="4" max="4" width="33.42578125" customWidth="1"/>
    <col min="5" max="5" width="18.140625" customWidth="1"/>
    <col min="6" max="6" width="23.28515625" customWidth="1"/>
    <col min="7" max="7" width="15.140625" customWidth="1"/>
    <col min="8" max="1024" width="8.7109375" customWidth="1"/>
  </cols>
  <sheetData>
    <row r="1" spans="1:20" s="2" customFormat="1" ht="18.75" customHeight="1">
      <c r="A1" s="23"/>
      <c r="C1" s="24" t="s">
        <v>36</v>
      </c>
    </row>
    <row r="2" spans="1:20" ht="18.75" customHeight="1">
      <c r="A2" s="23"/>
      <c r="B2" s="2"/>
      <c r="C2" s="3" t="s">
        <v>37</v>
      </c>
      <c r="D2" s="2"/>
      <c r="E2" s="2"/>
    </row>
    <row r="3" spans="1:20" ht="18.75">
      <c r="A3" s="1"/>
      <c r="C3" s="3" t="s">
        <v>38</v>
      </c>
      <c r="D3" s="2"/>
      <c r="E3" s="2"/>
    </row>
    <row r="4" spans="1:20" ht="18.75">
      <c r="A4" s="1"/>
      <c r="C4" s="3"/>
      <c r="D4" s="2"/>
      <c r="E4" s="2"/>
    </row>
    <row r="5" spans="1:20" ht="18.75">
      <c r="A5" s="1"/>
      <c r="D5" s="2"/>
      <c r="E5" s="2"/>
      <c r="F5" s="3"/>
    </row>
    <row r="6" spans="1:20" ht="18.75">
      <c r="A6" s="108" t="s">
        <v>0</v>
      </c>
      <c r="B6" s="108"/>
      <c r="C6" s="108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18.75">
      <c r="A7" s="108"/>
      <c r="B7" s="108"/>
      <c r="C7" s="108"/>
      <c r="D7" s="5"/>
      <c r="E7" s="5"/>
      <c r="F7" s="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ht="18.75">
      <c r="A8" s="109" t="str">
        <f>'1. паспорт местоположение'!A5:C5</f>
        <v>АО "Рязанская областная электросетевая компания"</v>
      </c>
      <c r="B8" s="109"/>
      <c r="C8" s="109"/>
      <c r="D8" s="6"/>
      <c r="E8" s="6"/>
      <c r="F8" s="6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18.75">
      <c r="A9" s="106" t="s">
        <v>1</v>
      </c>
      <c r="B9" s="106"/>
      <c r="C9" s="106"/>
      <c r="D9" s="7"/>
      <c r="E9" s="7"/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18.75">
      <c r="A10" s="108"/>
      <c r="B10" s="108"/>
      <c r="C10" s="108"/>
      <c r="D10" s="5"/>
      <c r="E10" s="5"/>
      <c r="F10" s="5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18.75">
      <c r="A11" s="109" t="str">
        <f>'1. паспорт местоположение'!A8:C8</f>
        <v>J_ROEK_TRANSP_12_62</v>
      </c>
      <c r="B11" s="109"/>
      <c r="C11" s="109"/>
      <c r="D11" s="6"/>
      <c r="E11" s="6"/>
      <c r="F11" s="6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18.75">
      <c r="A12" s="106" t="s">
        <v>3</v>
      </c>
      <c r="B12" s="106"/>
      <c r="C12" s="106"/>
      <c r="D12" s="7"/>
      <c r="E12" s="7"/>
      <c r="F12" s="7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s="9" customFormat="1" ht="15.75" customHeight="1">
      <c r="A13" s="111"/>
      <c r="B13" s="111"/>
      <c r="C13" s="111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10" customFormat="1" ht="12">
      <c r="A14" s="109" t="str">
        <f>'1. паспорт местоположение'!A11:C11</f>
        <v>БКУ TAURUS 035A на базе ГАЗ 33086</v>
      </c>
      <c r="B14" s="109"/>
      <c r="C14" s="109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15" customHeight="1">
      <c r="A15" s="106" t="s">
        <v>5</v>
      </c>
      <c r="B15" s="106"/>
      <c r="C15" s="10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15" customHeight="1">
      <c r="A16" s="111"/>
      <c r="B16" s="111"/>
      <c r="C16" s="1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20" ht="36.75" customHeight="1">
      <c r="A17" s="107" t="s">
        <v>39</v>
      </c>
      <c r="B17" s="107"/>
      <c r="C17" s="107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5" customHeight="1">
      <c r="A18" s="7"/>
      <c r="B18" s="7"/>
      <c r="C18" s="7"/>
      <c r="D18" s="7"/>
      <c r="E18" s="7"/>
      <c r="F18" s="7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20" ht="39.75" customHeight="1">
      <c r="A19" s="13" t="s">
        <v>7</v>
      </c>
      <c r="B19" s="14" t="s">
        <v>8</v>
      </c>
      <c r="C19" s="15" t="s">
        <v>9</v>
      </c>
      <c r="D19" s="16"/>
      <c r="E19" s="16"/>
      <c r="F19" s="16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7"/>
      <c r="S19" s="17"/>
      <c r="T19" s="17"/>
    </row>
    <row r="20" spans="1:20" ht="16.5" customHeight="1">
      <c r="A20" s="15">
        <v>1</v>
      </c>
      <c r="B20" s="14">
        <v>2</v>
      </c>
      <c r="C20" s="15">
        <v>3</v>
      </c>
      <c r="D20" s="16"/>
      <c r="E20" s="16"/>
      <c r="F20" s="16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7"/>
      <c r="S20" s="17"/>
      <c r="T20" s="17"/>
    </row>
    <row r="21" spans="1:20" ht="94.5" customHeight="1">
      <c r="A21" s="18" t="s">
        <v>10</v>
      </c>
      <c r="B21" s="57" t="s">
        <v>40</v>
      </c>
      <c r="C21" s="58" t="s">
        <v>41</v>
      </c>
      <c r="D21" s="16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7"/>
      <c r="Q21" s="17"/>
      <c r="R21" s="17"/>
      <c r="S21" s="17"/>
      <c r="T21" s="17"/>
    </row>
    <row r="22" spans="1:20" ht="99" customHeight="1">
      <c r="A22" s="18" t="s">
        <v>13</v>
      </c>
      <c r="B22" s="25" t="s">
        <v>42</v>
      </c>
      <c r="C22" s="20" t="s">
        <v>43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ht="63" customHeight="1">
      <c r="A23" s="18" t="s">
        <v>16</v>
      </c>
      <c r="B23" s="25" t="s">
        <v>44</v>
      </c>
      <c r="C23" s="20" t="str">
        <f>A14</f>
        <v>БКУ TAURUS 035A на базе ГАЗ 33086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0" ht="63" customHeight="1">
      <c r="A24" s="18" t="s">
        <v>19</v>
      </c>
      <c r="B24" s="25" t="s">
        <v>45</v>
      </c>
      <c r="C24" s="26">
        <f>'1. паспорт местоположение'!D27</f>
        <v>5307.3789999999999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spans="1:20" ht="70.5" customHeight="1">
      <c r="A25" s="18" t="s">
        <v>21</v>
      </c>
      <c r="B25" s="25" t="s">
        <v>46</v>
      </c>
      <c r="C25" s="27" t="s">
        <v>47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 ht="42.75" customHeight="1">
      <c r="A26" s="18" t="s">
        <v>24</v>
      </c>
      <c r="B26" s="25" t="s">
        <v>48</v>
      </c>
      <c r="C26" s="20">
        <v>2020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 ht="42.75" customHeight="1">
      <c r="A27" s="18" t="s">
        <v>26</v>
      </c>
      <c r="B27" s="13" t="s">
        <v>49</v>
      </c>
      <c r="C27" s="20">
        <v>2021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1"/>
  <sheetViews>
    <sheetView zoomScaleNormal="100" zoomScaleSheetLayoutView="100" workbookViewId="0">
      <selection activeCell="H20" sqref="H20"/>
    </sheetView>
  </sheetViews>
  <sheetFormatPr defaultRowHeight="15"/>
  <cols>
    <col min="1" max="1" width="10.5703125" customWidth="1"/>
    <col min="2" max="2" width="45.42578125" customWidth="1"/>
    <col min="3" max="3" width="21.5703125" customWidth="1"/>
    <col min="4" max="4" width="26.42578125" customWidth="1"/>
    <col min="5" max="5" width="20.7109375" customWidth="1"/>
    <col min="6" max="6" width="19.7109375" customWidth="1"/>
    <col min="7" max="10" width="8.5703125" customWidth="1"/>
    <col min="11" max="1025" width="8.42578125" customWidth="1"/>
  </cols>
  <sheetData>
    <row r="2" spans="1:6" ht="15.75">
      <c r="A2" s="116" t="s">
        <v>179</v>
      </c>
      <c r="B2" s="116"/>
      <c r="C2" s="116"/>
      <c r="D2" s="116"/>
      <c r="E2" s="116"/>
      <c r="F2" s="116"/>
    </row>
    <row r="4" spans="1:6" ht="18.75">
      <c r="A4" s="108" t="s">
        <v>0</v>
      </c>
      <c r="B4" s="108"/>
      <c r="C4" s="108"/>
      <c r="D4" s="108"/>
      <c r="E4" s="108"/>
      <c r="F4" s="108"/>
    </row>
    <row r="5" spans="1:6" ht="18.75">
      <c r="A5" s="108"/>
      <c r="B5" s="108"/>
      <c r="C5" s="108"/>
      <c r="D5" s="108"/>
    </row>
    <row r="6" spans="1:6" ht="18.75">
      <c r="A6" s="117" t="str">
        <f>'1. паспорт местоположение'!A5:C5</f>
        <v>АО "Рязанская областная электросетевая компания"</v>
      </c>
      <c r="B6" s="117"/>
      <c r="C6" s="117"/>
      <c r="D6" s="117"/>
      <c r="E6" s="117"/>
      <c r="F6" s="117"/>
    </row>
    <row r="7" spans="1:6" ht="15.75">
      <c r="A7" s="106" t="s">
        <v>50</v>
      </c>
      <c r="B7" s="106"/>
      <c r="C7" s="106"/>
      <c r="D7" s="106"/>
      <c r="E7" s="106"/>
      <c r="F7" s="106"/>
    </row>
    <row r="8" spans="1:6" ht="18.75">
      <c r="A8" s="108"/>
      <c r="B8" s="108"/>
      <c r="C8" s="108"/>
      <c r="D8" s="108"/>
    </row>
    <row r="9" spans="1:6">
      <c r="A9" s="109" t="str">
        <f>'1. паспорт местоположение'!A8:C8</f>
        <v>J_ROEK_TRANSP_12_62</v>
      </c>
      <c r="B9" s="109"/>
      <c r="C9" s="109"/>
      <c r="D9" s="109"/>
      <c r="E9" s="109"/>
      <c r="F9" s="109"/>
    </row>
    <row r="10" spans="1:6" ht="15.75">
      <c r="A10" s="106" t="s">
        <v>178</v>
      </c>
      <c r="B10" s="106"/>
      <c r="C10" s="106"/>
      <c r="D10" s="106"/>
      <c r="E10" s="106"/>
      <c r="F10" s="106"/>
    </row>
    <row r="11" spans="1:6" ht="18.75">
      <c r="A11" s="111"/>
      <c r="B11" s="111"/>
      <c r="C11" s="111"/>
      <c r="D11" s="111"/>
    </row>
    <row r="12" spans="1:6">
      <c r="A12" s="105" t="str">
        <f>'1. паспорт местоположение'!A11:C11</f>
        <v>БКУ TAURUS 035A на базе ГАЗ 33086</v>
      </c>
      <c r="B12" s="105"/>
      <c r="C12" s="105"/>
      <c r="D12" s="105"/>
      <c r="E12" s="105"/>
      <c r="F12" s="105"/>
    </row>
    <row r="13" spans="1:6" ht="15.75">
      <c r="A13" s="106" t="s">
        <v>176</v>
      </c>
      <c r="B13" s="106"/>
      <c r="C13" s="106"/>
      <c r="D13" s="106"/>
      <c r="E13" s="106"/>
      <c r="F13" s="106"/>
    </row>
    <row r="15" spans="1:6" ht="15.75" customHeight="1">
      <c r="A15" s="112" t="s">
        <v>51</v>
      </c>
      <c r="B15" s="112"/>
      <c r="C15" s="112"/>
      <c r="D15" s="112"/>
      <c r="E15" s="112"/>
      <c r="F15" s="112"/>
    </row>
    <row r="16" spans="1:6" ht="15.75">
      <c r="A16" s="28"/>
      <c r="B16" s="28"/>
      <c r="C16" s="29"/>
      <c r="D16" s="29"/>
    </row>
    <row r="17" spans="1:6" ht="15.75" customHeight="1">
      <c r="A17" s="114" t="s">
        <v>52</v>
      </c>
      <c r="B17" s="114" t="s">
        <v>53</v>
      </c>
      <c r="C17" s="115" t="s">
        <v>54</v>
      </c>
      <c r="D17" s="115"/>
      <c r="E17" s="115" t="s">
        <v>54</v>
      </c>
      <c r="F17" s="115"/>
    </row>
    <row r="18" spans="1:6" ht="15.75" customHeight="1">
      <c r="A18" s="114"/>
      <c r="B18" s="114"/>
      <c r="C18" s="113" t="s">
        <v>55</v>
      </c>
      <c r="D18" s="113"/>
      <c r="E18" s="113" t="s">
        <v>56</v>
      </c>
      <c r="F18" s="113"/>
    </row>
    <row r="19" spans="1:6" ht="15.75">
      <c r="A19" s="114"/>
      <c r="B19" s="114"/>
      <c r="C19" s="32" t="s">
        <v>57</v>
      </c>
      <c r="D19" s="32" t="s">
        <v>58</v>
      </c>
      <c r="E19" s="32" t="s">
        <v>57</v>
      </c>
      <c r="F19" s="32" t="s">
        <v>58</v>
      </c>
    </row>
    <row r="20" spans="1:6" ht="15.75">
      <c r="A20" s="30">
        <v>1</v>
      </c>
      <c r="B20" s="30">
        <v>2</v>
      </c>
      <c r="C20" s="32">
        <v>3</v>
      </c>
      <c r="D20" s="32">
        <v>4</v>
      </c>
      <c r="E20" s="32">
        <v>5</v>
      </c>
      <c r="F20" s="32">
        <v>6</v>
      </c>
    </row>
    <row r="21" spans="1:6" ht="15.75">
      <c r="A21" s="32">
        <v>1</v>
      </c>
      <c r="B21" s="33" t="s">
        <v>59</v>
      </c>
      <c r="C21" s="33"/>
      <c r="D21" s="34"/>
      <c r="E21" s="31"/>
      <c r="F21" s="31"/>
    </row>
    <row r="22" spans="1:6" ht="15.75">
      <c r="A22" s="32" t="s">
        <v>60</v>
      </c>
      <c r="B22" s="35" t="s">
        <v>61</v>
      </c>
      <c r="C22" s="36"/>
      <c r="D22" s="34"/>
      <c r="E22" s="31"/>
      <c r="F22" s="31"/>
    </row>
    <row r="23" spans="1:6" ht="31.5">
      <c r="A23" s="32" t="s">
        <v>62</v>
      </c>
      <c r="B23" s="35" t="s">
        <v>63</v>
      </c>
      <c r="C23" s="36"/>
      <c r="D23" s="34"/>
      <c r="E23" s="31"/>
      <c r="F23" s="31"/>
    </row>
    <row r="24" spans="1:6" ht="47.25">
      <c r="A24" s="32" t="s">
        <v>64</v>
      </c>
      <c r="B24" s="35" t="s">
        <v>65</v>
      </c>
      <c r="C24" s="36"/>
      <c r="D24" s="34"/>
      <c r="E24" s="31"/>
      <c r="F24" s="31"/>
    </row>
    <row r="25" spans="1:6" ht="31.5">
      <c r="A25" s="32" t="s">
        <v>66</v>
      </c>
      <c r="B25" s="35" t="s">
        <v>67</v>
      </c>
      <c r="C25" s="36"/>
      <c r="D25" s="34"/>
      <c r="E25" s="31"/>
      <c r="F25" s="31"/>
    </row>
    <row r="26" spans="1:6" ht="31.5">
      <c r="A26" s="32" t="s">
        <v>68</v>
      </c>
      <c r="B26" s="35" t="s">
        <v>69</v>
      </c>
      <c r="C26" s="36"/>
      <c r="D26" s="34"/>
      <c r="E26" s="31"/>
      <c r="F26" s="31"/>
    </row>
    <row r="27" spans="1:6" ht="31.5">
      <c r="A27" s="32" t="s">
        <v>70</v>
      </c>
      <c r="B27" s="37" t="s">
        <v>71</v>
      </c>
      <c r="C27" s="38"/>
      <c r="D27" s="38"/>
      <c r="E27" s="31"/>
      <c r="F27" s="31"/>
    </row>
    <row r="28" spans="1:6" ht="31.5">
      <c r="A28" s="32" t="s">
        <v>72</v>
      </c>
      <c r="B28" s="37" t="s">
        <v>73</v>
      </c>
      <c r="C28" s="36"/>
      <c r="D28" s="34"/>
      <c r="E28" s="31"/>
      <c r="F28" s="31"/>
    </row>
    <row r="29" spans="1:6" ht="31.5">
      <c r="A29" s="32" t="s">
        <v>74</v>
      </c>
      <c r="B29" s="37" t="s">
        <v>75</v>
      </c>
      <c r="C29" s="38"/>
      <c r="D29" s="38"/>
      <c r="E29" s="31"/>
      <c r="F29" s="31"/>
    </row>
    <row r="30" spans="1:6" ht="47.25">
      <c r="A30" s="32" t="s">
        <v>76</v>
      </c>
      <c r="B30" s="37" t="s">
        <v>77</v>
      </c>
      <c r="C30" s="36"/>
      <c r="D30" s="39"/>
      <c r="E30" s="31"/>
      <c r="F30" s="31"/>
    </row>
    <row r="31" spans="1:6" ht="15.75">
      <c r="A31" s="32" t="s">
        <v>78</v>
      </c>
      <c r="B31" s="37" t="s">
        <v>79</v>
      </c>
      <c r="C31" s="38"/>
      <c r="D31" s="38"/>
      <c r="E31" s="31"/>
      <c r="F31" s="31"/>
    </row>
    <row r="32" spans="1:6" ht="15.75">
      <c r="A32" s="32" t="s">
        <v>80</v>
      </c>
      <c r="B32" s="37" t="s">
        <v>81</v>
      </c>
      <c r="C32" s="36"/>
      <c r="D32" s="40"/>
      <c r="E32" s="31"/>
      <c r="F32" s="31"/>
    </row>
    <row r="33" spans="1:10" ht="15.75">
      <c r="A33" s="32" t="s">
        <v>82</v>
      </c>
      <c r="B33" s="37" t="s">
        <v>83</v>
      </c>
      <c r="C33" s="36"/>
      <c r="D33" s="40"/>
      <c r="E33" s="31"/>
      <c r="F33" s="31"/>
    </row>
    <row r="34" spans="1:10" ht="15.75">
      <c r="A34" s="32" t="s">
        <v>84</v>
      </c>
      <c r="B34" s="33" t="s">
        <v>85</v>
      </c>
      <c r="C34" s="36"/>
      <c r="D34" s="41"/>
      <c r="E34" s="31"/>
      <c r="F34" s="31"/>
    </row>
    <row r="35" spans="1:10" ht="15.75">
      <c r="A35" s="42" t="s">
        <v>86</v>
      </c>
      <c r="B35" s="35" t="s">
        <v>87</v>
      </c>
      <c r="C35" s="38">
        <v>43843</v>
      </c>
      <c r="D35" s="43">
        <v>44196</v>
      </c>
      <c r="E35" s="31"/>
      <c r="F35" s="31"/>
    </row>
    <row r="36" spans="1:10" ht="47.25">
      <c r="A36" s="32">
        <v>2</v>
      </c>
      <c r="B36" s="37" t="s">
        <v>88</v>
      </c>
      <c r="C36" s="38"/>
      <c r="D36" s="38"/>
      <c r="E36" s="31"/>
      <c r="F36" s="31"/>
    </row>
    <row r="37" spans="1:10" ht="15.75">
      <c r="A37" s="32" t="s">
        <v>89</v>
      </c>
      <c r="B37" s="37" t="s">
        <v>90</v>
      </c>
      <c r="C37" s="38">
        <v>43843</v>
      </c>
      <c r="D37" s="43">
        <v>44196</v>
      </c>
      <c r="E37" s="44">
        <v>43942</v>
      </c>
      <c r="F37" s="31" t="s">
        <v>91</v>
      </c>
      <c r="G37" s="45" t="s">
        <v>92</v>
      </c>
      <c r="H37" s="45"/>
      <c r="I37" s="45"/>
      <c r="J37" s="45"/>
    </row>
    <row r="38" spans="1:10" ht="31.5">
      <c r="A38" s="32" t="s">
        <v>93</v>
      </c>
      <c r="B38" s="33" t="s">
        <v>94</v>
      </c>
      <c r="C38" s="36"/>
      <c r="D38" s="41"/>
      <c r="E38" s="31"/>
      <c r="F38" s="31"/>
      <c r="G38" s="45"/>
      <c r="H38" s="45"/>
      <c r="I38" s="45"/>
      <c r="J38" s="45"/>
    </row>
    <row r="39" spans="1:10" ht="31.5">
      <c r="A39" s="32">
        <v>3</v>
      </c>
      <c r="B39" s="37" t="s">
        <v>95</v>
      </c>
      <c r="C39" s="38"/>
      <c r="D39" s="38"/>
      <c r="E39" s="31"/>
      <c r="F39" s="31"/>
      <c r="G39" s="45"/>
      <c r="H39" s="45"/>
      <c r="I39" s="45"/>
      <c r="J39" s="45"/>
    </row>
    <row r="40" spans="1:10" ht="15.75">
      <c r="A40" s="32" t="s">
        <v>96</v>
      </c>
      <c r="B40" s="37" t="s">
        <v>97</v>
      </c>
      <c r="C40" s="38" t="s">
        <v>98</v>
      </c>
      <c r="D40" s="38" t="s">
        <v>98</v>
      </c>
      <c r="E40" s="44">
        <v>43948</v>
      </c>
      <c r="F40" s="31"/>
      <c r="G40" s="45" t="s">
        <v>99</v>
      </c>
      <c r="H40" s="45"/>
      <c r="I40" s="45"/>
      <c r="J40" s="45"/>
    </row>
    <row r="41" spans="1:10" ht="15.75">
      <c r="A41" s="32" t="s">
        <v>100</v>
      </c>
      <c r="B41" s="37" t="s">
        <v>101</v>
      </c>
      <c r="C41" s="38"/>
      <c r="D41" s="38"/>
      <c r="E41" s="31"/>
      <c r="F41" s="31"/>
      <c r="G41" s="45"/>
      <c r="H41" s="45"/>
      <c r="I41" s="45"/>
      <c r="J41" s="45"/>
    </row>
    <row r="42" spans="1:10" ht="63">
      <c r="A42" s="32" t="s">
        <v>102</v>
      </c>
      <c r="B42" s="37" t="s">
        <v>103</v>
      </c>
      <c r="C42" s="38"/>
      <c r="D42" s="38"/>
      <c r="E42" s="31"/>
      <c r="F42" s="31"/>
      <c r="G42" s="45"/>
      <c r="H42" s="45"/>
      <c r="I42" s="45"/>
      <c r="J42" s="45"/>
    </row>
    <row r="43" spans="1:10" ht="110.25">
      <c r="A43" s="32" t="s">
        <v>104</v>
      </c>
      <c r="B43" s="37" t="s">
        <v>105</v>
      </c>
      <c r="C43" s="36"/>
      <c r="D43" s="36"/>
      <c r="E43" s="31"/>
      <c r="F43" s="31"/>
      <c r="G43" s="45"/>
      <c r="H43" s="45"/>
      <c r="I43" s="45"/>
      <c r="J43" s="45"/>
    </row>
    <row r="44" spans="1:10" ht="15.75">
      <c r="A44" s="32" t="s">
        <v>106</v>
      </c>
      <c r="B44" s="37" t="s">
        <v>107</v>
      </c>
      <c r="C44" s="38"/>
      <c r="D44" s="38"/>
      <c r="E44" s="31"/>
      <c r="F44" s="31"/>
      <c r="G44" s="45"/>
      <c r="H44" s="45"/>
      <c r="I44" s="45"/>
      <c r="J44" s="45"/>
    </row>
    <row r="45" spans="1:10" ht="15.75">
      <c r="A45" s="32" t="s">
        <v>108</v>
      </c>
      <c r="B45" s="33" t="s">
        <v>109</v>
      </c>
      <c r="C45" s="36"/>
      <c r="D45" s="36"/>
      <c r="E45" s="31"/>
      <c r="F45" s="31"/>
      <c r="G45" s="45"/>
      <c r="H45" s="45"/>
      <c r="I45" s="45"/>
      <c r="J45" s="45"/>
    </row>
    <row r="46" spans="1:10" ht="15.75">
      <c r="A46" s="32">
        <v>4</v>
      </c>
      <c r="B46" s="37" t="s">
        <v>110</v>
      </c>
      <c r="C46" s="38" t="s">
        <v>98</v>
      </c>
      <c r="D46" s="38" t="s">
        <v>98</v>
      </c>
      <c r="E46" s="31"/>
      <c r="F46" s="31"/>
      <c r="G46" s="45"/>
      <c r="H46" s="45"/>
      <c r="I46" s="45"/>
      <c r="J46" s="45"/>
    </row>
    <row r="47" spans="1:10" ht="63">
      <c r="A47" s="32" t="s">
        <v>111</v>
      </c>
      <c r="B47" s="37" t="s">
        <v>112</v>
      </c>
      <c r="C47" s="38"/>
      <c r="D47" s="38"/>
      <c r="E47" s="31"/>
      <c r="F47" s="31"/>
      <c r="G47" s="45"/>
      <c r="H47" s="45"/>
      <c r="I47" s="45"/>
      <c r="J47" s="45"/>
    </row>
    <row r="48" spans="1:10" ht="47.25">
      <c r="A48" s="32" t="s">
        <v>113</v>
      </c>
      <c r="B48" s="37" t="s">
        <v>114</v>
      </c>
      <c r="C48" s="38"/>
      <c r="D48" s="38"/>
      <c r="E48" s="31"/>
      <c r="F48" s="31"/>
      <c r="G48" s="45"/>
      <c r="H48" s="45"/>
      <c r="I48" s="45"/>
      <c r="J48" s="45"/>
    </row>
    <row r="49" spans="1:10" ht="47.25">
      <c r="A49" s="32" t="s">
        <v>115</v>
      </c>
      <c r="B49" s="37" t="s">
        <v>116</v>
      </c>
      <c r="C49" s="36"/>
      <c r="D49" s="36"/>
      <c r="E49" s="31"/>
      <c r="F49" s="31"/>
      <c r="G49" s="45"/>
      <c r="H49" s="45"/>
      <c r="I49" s="45"/>
      <c r="J49" s="45"/>
    </row>
    <row r="50" spans="1:10" ht="31.5">
      <c r="A50" s="32" t="s">
        <v>117</v>
      </c>
      <c r="B50" s="46" t="s">
        <v>118</v>
      </c>
      <c r="C50" s="38"/>
      <c r="D50" s="38" t="s">
        <v>98</v>
      </c>
      <c r="E50" s="44">
        <v>43942</v>
      </c>
      <c r="F50" s="31"/>
      <c r="G50" s="45" t="s">
        <v>119</v>
      </c>
      <c r="H50" s="45"/>
      <c r="I50" s="45"/>
      <c r="J50" s="45"/>
    </row>
    <row r="51" spans="1:10" ht="31.5">
      <c r="A51" s="32" t="s">
        <v>120</v>
      </c>
      <c r="B51" s="37" t="s">
        <v>121</v>
      </c>
      <c r="C51" s="36"/>
      <c r="D51" s="36"/>
      <c r="E51" s="31"/>
      <c r="F51" s="31"/>
    </row>
  </sheetData>
  <mergeCells count="18">
    <mergeCell ref="A2:F2"/>
    <mergeCell ref="A4:F4"/>
    <mergeCell ref="A6:F6"/>
    <mergeCell ref="A7:F7"/>
    <mergeCell ref="A9:F9"/>
    <mergeCell ref="A5:D5"/>
    <mergeCell ref="A8:D8"/>
    <mergeCell ref="E18:F18"/>
    <mergeCell ref="A17:A19"/>
    <mergeCell ref="B17:B19"/>
    <mergeCell ref="C17:D17"/>
    <mergeCell ref="C18:D18"/>
    <mergeCell ref="E17:F17"/>
    <mergeCell ref="A15:F15"/>
    <mergeCell ref="A11:D11"/>
    <mergeCell ref="A10:F10"/>
    <mergeCell ref="A12:F12"/>
    <mergeCell ref="A13:F13"/>
  </mergeCells>
  <pageMargins left="0.7" right="0.7" top="0.75" bottom="0.75" header="0.51180555555555496" footer="0.51180555555555496"/>
  <pageSetup paperSize="9" scale="84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topLeftCell="A9" zoomScaleNormal="100" workbookViewId="0">
      <selection activeCell="AI25" sqref="AI25"/>
    </sheetView>
  </sheetViews>
  <sheetFormatPr defaultRowHeight="15"/>
  <cols>
    <col min="1" max="1" width="9.28515625" bestFit="1" customWidth="1"/>
    <col min="2" max="2" width="13.42578125" customWidth="1"/>
    <col min="3" max="3" width="12.140625" customWidth="1"/>
    <col min="4" max="4" width="14.42578125" customWidth="1"/>
    <col min="5" max="5" width="10.7109375" customWidth="1"/>
    <col min="6" max="6" width="14.5703125" customWidth="1"/>
    <col min="7" max="7" width="14.42578125" customWidth="1"/>
    <col min="8" max="8" width="14.7109375" customWidth="1"/>
    <col min="9" max="9" width="14.140625" customWidth="1"/>
    <col min="10" max="10" width="15.7109375" customWidth="1"/>
    <col min="11" max="11" width="16.28515625" customWidth="1"/>
    <col min="12" max="13" width="12.28515625" customWidth="1"/>
    <col min="14" max="15" width="9.28515625" bestFit="1" customWidth="1"/>
    <col min="16" max="16" width="13.85546875" customWidth="1"/>
    <col min="17" max="17" width="13.140625" customWidth="1"/>
    <col min="18" max="18" width="13" customWidth="1"/>
    <col min="19" max="19" width="9.28515625" bestFit="1" customWidth="1"/>
    <col min="20" max="20" width="14.140625" customWidth="1"/>
    <col min="21" max="21" width="13.85546875" customWidth="1"/>
    <col min="22" max="22" width="14.42578125" customWidth="1"/>
    <col min="23" max="23" width="12.140625" bestFit="1" customWidth="1"/>
    <col min="24" max="24" width="12.85546875" customWidth="1"/>
    <col min="25" max="25" width="11.140625" customWidth="1"/>
    <col min="26" max="26" width="10" customWidth="1"/>
    <col min="27" max="27" width="9.28515625" bestFit="1" customWidth="1"/>
    <col min="28" max="28" width="10.5703125" bestFit="1" customWidth="1"/>
    <col min="29" max="29" width="13" customWidth="1"/>
    <col min="30" max="30" width="14.28515625" customWidth="1"/>
    <col min="31" max="32" width="9.28515625" bestFit="1" customWidth="1"/>
    <col min="33" max="33" width="15.28515625" customWidth="1"/>
    <col min="34" max="34" width="15.85546875" customWidth="1"/>
    <col min="35" max="35" width="13.42578125" customWidth="1"/>
    <col min="36" max="36" width="13.28515625" customWidth="1"/>
    <col min="37" max="37" width="10.85546875" customWidth="1"/>
  </cols>
  <sheetData>
    <row r="1" spans="1:37" ht="15.75">
      <c r="A1" s="59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</row>
    <row r="2" spans="1:37" ht="18.7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1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2"/>
    </row>
    <row r="3" spans="1:37" ht="18.75">
      <c r="A3" s="108" t="s">
        <v>0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</row>
    <row r="4" spans="1:37" ht="18.7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</row>
    <row r="5" spans="1:37" ht="15.75">
      <c r="A5" s="135" t="s">
        <v>122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</row>
    <row r="6" spans="1:37" ht="15.75">
      <c r="A6" s="106" t="s">
        <v>175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</row>
    <row r="7" spans="1:37" ht="18.7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</row>
    <row r="8" spans="1:37" ht="15.75">
      <c r="A8" s="135" t="str">
        <f>'1. паспорт местоположение'!A8:D8</f>
        <v>J_ROEK_TRANSP_12_62</v>
      </c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</row>
    <row r="9" spans="1:37" ht="15.75">
      <c r="A9" s="106" t="s">
        <v>3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</row>
    <row r="10" spans="1:37" ht="18.75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</row>
    <row r="11" spans="1:37" ht="15.75" customHeight="1">
      <c r="A11" s="136" t="s">
        <v>4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</row>
    <row r="12" spans="1:37" ht="15.75">
      <c r="A12" s="106" t="s">
        <v>176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</row>
    <row r="13" spans="1:37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</row>
    <row r="14" spans="1:37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</row>
    <row r="15" spans="1:37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</row>
    <row r="16" spans="1:37">
      <c r="A16" s="63"/>
      <c r="B16" s="63"/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</row>
    <row r="17" spans="1:37">
      <c r="A17" s="134" t="s">
        <v>123</v>
      </c>
      <c r="B17" s="134"/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</row>
    <row r="18" spans="1:37" s="69" customFormat="1" ht="44.25" customHeight="1">
      <c r="A18" s="118" t="s">
        <v>124</v>
      </c>
      <c r="B18" s="118" t="s">
        <v>125</v>
      </c>
      <c r="C18" s="118" t="s">
        <v>126</v>
      </c>
      <c r="D18" s="118" t="s">
        <v>127</v>
      </c>
      <c r="E18" s="118" t="s">
        <v>128</v>
      </c>
      <c r="F18" s="118" t="s">
        <v>129</v>
      </c>
      <c r="G18" s="118" t="s">
        <v>130</v>
      </c>
      <c r="H18" s="118" t="s">
        <v>131</v>
      </c>
      <c r="I18" s="118" t="s">
        <v>132</v>
      </c>
      <c r="J18" s="118" t="s">
        <v>133</v>
      </c>
      <c r="K18" s="118" t="s">
        <v>134</v>
      </c>
      <c r="L18" s="121" t="s">
        <v>135</v>
      </c>
      <c r="M18" s="122"/>
      <c r="N18" s="126" t="s">
        <v>136</v>
      </c>
      <c r="O18" s="126" t="s">
        <v>137</v>
      </c>
      <c r="P18" s="118" t="s">
        <v>138</v>
      </c>
      <c r="Q18" s="118" t="s">
        <v>139</v>
      </c>
      <c r="R18" s="118" t="s">
        <v>140</v>
      </c>
      <c r="S18" s="129" t="s">
        <v>141</v>
      </c>
      <c r="T18" s="118" t="s">
        <v>142</v>
      </c>
      <c r="U18" s="118" t="s">
        <v>143</v>
      </c>
      <c r="V18" s="118" t="s">
        <v>144</v>
      </c>
      <c r="W18" s="118" t="s">
        <v>145</v>
      </c>
      <c r="X18" s="118" t="s">
        <v>146</v>
      </c>
      <c r="Y18" s="121" t="s">
        <v>147</v>
      </c>
      <c r="Z18" s="125"/>
      <c r="AA18" s="125"/>
      <c r="AB18" s="125"/>
      <c r="AC18" s="125"/>
      <c r="AD18" s="122"/>
      <c r="AE18" s="121" t="s">
        <v>148</v>
      </c>
      <c r="AF18" s="122"/>
      <c r="AG18" s="118" t="s">
        <v>149</v>
      </c>
      <c r="AH18" s="118" t="s">
        <v>150</v>
      </c>
      <c r="AI18" s="118" t="s">
        <v>151</v>
      </c>
      <c r="AJ18" s="118" t="s">
        <v>152</v>
      </c>
      <c r="AK18" s="118" t="s">
        <v>153</v>
      </c>
    </row>
    <row r="19" spans="1:37" s="69" customFormat="1" ht="57.75" customHeight="1">
      <c r="A19" s="119"/>
      <c r="B19" s="119"/>
      <c r="C19" s="119"/>
      <c r="D19" s="119"/>
      <c r="E19" s="119"/>
      <c r="F19" s="119"/>
      <c r="G19" s="119"/>
      <c r="H19" s="119"/>
      <c r="I19" s="119"/>
      <c r="J19" s="119"/>
      <c r="K19" s="119"/>
      <c r="L19" s="132" t="s">
        <v>55</v>
      </c>
      <c r="M19" s="132" t="s">
        <v>56</v>
      </c>
      <c r="N19" s="127"/>
      <c r="O19" s="127"/>
      <c r="P19" s="119"/>
      <c r="Q19" s="119"/>
      <c r="R19" s="119"/>
      <c r="S19" s="130"/>
      <c r="T19" s="119"/>
      <c r="U19" s="119"/>
      <c r="V19" s="119"/>
      <c r="W19" s="119"/>
      <c r="X19" s="119"/>
      <c r="Y19" s="121" t="s">
        <v>154</v>
      </c>
      <c r="Z19" s="122"/>
      <c r="AA19" s="121" t="s">
        <v>155</v>
      </c>
      <c r="AB19" s="122"/>
      <c r="AC19" s="118" t="s">
        <v>156</v>
      </c>
      <c r="AD19" s="118" t="s">
        <v>157</v>
      </c>
      <c r="AE19" s="118" t="s">
        <v>158</v>
      </c>
      <c r="AF19" s="123" t="s">
        <v>56</v>
      </c>
      <c r="AG19" s="119"/>
      <c r="AH19" s="119"/>
      <c r="AI19" s="119"/>
      <c r="AJ19" s="119"/>
      <c r="AK19" s="119"/>
    </row>
    <row r="20" spans="1:37" s="69" customFormat="1" ht="38.25">
      <c r="A20" s="120"/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33"/>
      <c r="M20" s="133"/>
      <c r="N20" s="128"/>
      <c r="O20" s="128"/>
      <c r="P20" s="120"/>
      <c r="Q20" s="120"/>
      <c r="R20" s="120"/>
      <c r="S20" s="131"/>
      <c r="T20" s="120"/>
      <c r="U20" s="120"/>
      <c r="V20" s="120"/>
      <c r="W20" s="120"/>
      <c r="X20" s="120"/>
      <c r="Y20" s="68" t="s">
        <v>159</v>
      </c>
      <c r="Z20" s="68" t="s">
        <v>160</v>
      </c>
      <c r="AA20" s="70" t="s">
        <v>55</v>
      </c>
      <c r="AB20" s="70" t="s">
        <v>56</v>
      </c>
      <c r="AC20" s="120"/>
      <c r="AD20" s="120"/>
      <c r="AE20" s="120"/>
      <c r="AF20" s="124"/>
      <c r="AG20" s="120"/>
      <c r="AH20" s="120"/>
      <c r="AI20" s="120"/>
      <c r="AJ20" s="120"/>
      <c r="AK20" s="120"/>
    </row>
    <row r="21" spans="1:37" s="69" customFormat="1" ht="12.75">
      <c r="A21" s="71">
        <v>1</v>
      </c>
      <c r="B21" s="71">
        <v>2</v>
      </c>
      <c r="C21" s="71">
        <v>3</v>
      </c>
      <c r="D21" s="71">
        <v>4</v>
      </c>
      <c r="E21" s="71">
        <v>5</v>
      </c>
      <c r="F21" s="71">
        <v>6</v>
      </c>
      <c r="G21" s="71">
        <v>7</v>
      </c>
      <c r="H21" s="71">
        <v>8</v>
      </c>
      <c r="I21" s="71">
        <v>9</v>
      </c>
      <c r="J21" s="71">
        <v>10</v>
      </c>
      <c r="K21" s="71">
        <v>11</v>
      </c>
      <c r="L21" s="71">
        <v>12</v>
      </c>
      <c r="M21" s="71">
        <v>13</v>
      </c>
      <c r="N21" s="71">
        <v>14</v>
      </c>
      <c r="O21" s="71">
        <v>15</v>
      </c>
      <c r="P21" s="71">
        <v>16</v>
      </c>
      <c r="Q21" s="71">
        <v>17</v>
      </c>
      <c r="R21" s="71">
        <v>18</v>
      </c>
      <c r="S21" s="71">
        <v>19</v>
      </c>
      <c r="T21" s="71">
        <v>20</v>
      </c>
      <c r="U21" s="71">
        <v>21</v>
      </c>
      <c r="V21" s="71">
        <v>22</v>
      </c>
      <c r="W21" s="71">
        <v>23</v>
      </c>
      <c r="X21" s="71">
        <v>24</v>
      </c>
      <c r="Y21" s="71">
        <v>25</v>
      </c>
      <c r="Z21" s="71">
        <v>26</v>
      </c>
      <c r="AA21" s="71">
        <v>27</v>
      </c>
      <c r="AB21" s="71">
        <v>28</v>
      </c>
      <c r="AC21" s="71">
        <v>29</v>
      </c>
      <c r="AD21" s="71">
        <v>30</v>
      </c>
      <c r="AE21" s="71">
        <v>31</v>
      </c>
      <c r="AF21" s="71">
        <v>32</v>
      </c>
      <c r="AG21" s="71">
        <v>33</v>
      </c>
      <c r="AH21" s="71">
        <v>34</v>
      </c>
      <c r="AI21" s="71">
        <v>35</v>
      </c>
      <c r="AJ21" s="71">
        <v>36</v>
      </c>
      <c r="AK21" s="71">
        <v>37</v>
      </c>
    </row>
    <row r="22" spans="1:37" s="69" customFormat="1" ht="64.5" customHeight="1">
      <c r="A22" s="72">
        <v>1</v>
      </c>
      <c r="B22" s="77" t="s">
        <v>180</v>
      </c>
      <c r="C22" s="72" t="s">
        <v>161</v>
      </c>
      <c r="D22" s="72">
        <v>2020</v>
      </c>
      <c r="E22" s="64" t="s">
        <v>162</v>
      </c>
      <c r="F22" s="65" t="s">
        <v>163</v>
      </c>
      <c r="G22" s="65" t="s">
        <v>164</v>
      </c>
      <c r="H22" s="65" t="s">
        <v>165</v>
      </c>
      <c r="I22" s="66" t="s">
        <v>166</v>
      </c>
      <c r="J22" s="65" t="s">
        <v>167</v>
      </c>
      <c r="K22" s="66" t="s">
        <v>166</v>
      </c>
      <c r="L22" s="64" t="s">
        <v>168</v>
      </c>
      <c r="M22" s="64" t="s">
        <v>168</v>
      </c>
      <c r="N22" s="72" t="s">
        <v>169</v>
      </c>
      <c r="O22" s="72">
        <v>2</v>
      </c>
      <c r="P22" s="65" t="s">
        <v>163</v>
      </c>
      <c r="Q22" s="64" t="s">
        <v>170</v>
      </c>
      <c r="R22" s="65"/>
      <c r="S22" s="72">
        <v>0</v>
      </c>
      <c r="T22" s="72"/>
      <c r="U22" s="64" t="s">
        <v>163</v>
      </c>
      <c r="V22" s="65" t="s">
        <v>171</v>
      </c>
      <c r="W22" s="67">
        <v>5307379</v>
      </c>
      <c r="X22" s="72"/>
      <c r="Y22" s="73">
        <v>32008970090</v>
      </c>
      <c r="Z22" s="64" t="s">
        <v>172</v>
      </c>
      <c r="AA22" s="74" t="s">
        <v>173</v>
      </c>
      <c r="AB22" s="75">
        <v>43900</v>
      </c>
      <c r="AC22" s="76">
        <v>43910</v>
      </c>
      <c r="AD22" s="76">
        <v>43916</v>
      </c>
      <c r="AE22" s="76">
        <v>43942</v>
      </c>
      <c r="AF22" s="76">
        <v>43942</v>
      </c>
      <c r="AG22" s="64" t="s">
        <v>174</v>
      </c>
      <c r="AH22" s="76">
        <v>43942</v>
      </c>
      <c r="AI22" s="76">
        <v>44316</v>
      </c>
      <c r="AJ22" s="72"/>
      <c r="AK22" s="72"/>
    </row>
  </sheetData>
  <mergeCells count="46">
    <mergeCell ref="A12:AK12"/>
    <mergeCell ref="A17:AK17"/>
    <mergeCell ref="A3:AK3"/>
    <mergeCell ref="A5:AK5"/>
    <mergeCell ref="A6:AK6"/>
    <mergeCell ref="A8:AK8"/>
    <mergeCell ref="A9:AK9"/>
    <mergeCell ref="A11:AK11"/>
    <mergeCell ref="A18:A20"/>
    <mergeCell ref="B18:B20"/>
    <mergeCell ref="C18:C20"/>
    <mergeCell ref="D18:D20"/>
    <mergeCell ref="E18:E20"/>
    <mergeCell ref="F18:F20"/>
    <mergeCell ref="G18:G20"/>
    <mergeCell ref="H18:H20"/>
    <mergeCell ref="I18:I20"/>
    <mergeCell ref="J18:J20"/>
    <mergeCell ref="K18:K20"/>
    <mergeCell ref="L18:M18"/>
    <mergeCell ref="L19:L20"/>
    <mergeCell ref="M19:M20"/>
    <mergeCell ref="N18:N20"/>
    <mergeCell ref="O18:O20"/>
    <mergeCell ref="P18:P20"/>
    <mergeCell ref="Q18:Q20"/>
    <mergeCell ref="R18:R20"/>
    <mergeCell ref="S18:S20"/>
    <mergeCell ref="T18:T20"/>
    <mergeCell ref="U18:U20"/>
    <mergeCell ref="V18:V20"/>
    <mergeCell ref="W18:W20"/>
    <mergeCell ref="X18:X20"/>
    <mergeCell ref="Y18:AD18"/>
    <mergeCell ref="Y19:Z19"/>
    <mergeCell ref="AA19:AB19"/>
    <mergeCell ref="AC19:AC20"/>
    <mergeCell ref="AD19:AD20"/>
    <mergeCell ref="AI18:AI20"/>
    <mergeCell ref="AJ18:AJ20"/>
    <mergeCell ref="AK18:AK20"/>
    <mergeCell ref="AE18:AF18"/>
    <mergeCell ref="AE19:AE20"/>
    <mergeCell ref="AF19:AF20"/>
    <mergeCell ref="AG18:AG20"/>
    <mergeCell ref="AH18:AH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"/>
  <sheetViews>
    <sheetView tabSelected="1" workbookViewId="0">
      <selection activeCell="E25" sqref="E25"/>
    </sheetView>
  </sheetViews>
  <sheetFormatPr defaultRowHeight="15"/>
  <cols>
    <col min="2" max="2" width="36.28515625" customWidth="1"/>
    <col min="258" max="258" width="36.28515625" customWidth="1"/>
    <col min="514" max="514" width="36.28515625" customWidth="1"/>
    <col min="770" max="770" width="36.28515625" customWidth="1"/>
    <col min="1026" max="1026" width="36.28515625" customWidth="1"/>
    <col min="1282" max="1282" width="36.28515625" customWidth="1"/>
    <col min="1538" max="1538" width="36.28515625" customWidth="1"/>
    <col min="1794" max="1794" width="36.28515625" customWidth="1"/>
    <col min="2050" max="2050" width="36.28515625" customWidth="1"/>
    <col min="2306" max="2306" width="36.28515625" customWidth="1"/>
    <col min="2562" max="2562" width="36.28515625" customWidth="1"/>
    <col min="2818" max="2818" width="36.28515625" customWidth="1"/>
    <col min="3074" max="3074" width="36.28515625" customWidth="1"/>
    <col min="3330" max="3330" width="36.28515625" customWidth="1"/>
    <col min="3586" max="3586" width="36.28515625" customWidth="1"/>
    <col min="3842" max="3842" width="36.28515625" customWidth="1"/>
    <col min="4098" max="4098" width="36.28515625" customWidth="1"/>
    <col min="4354" max="4354" width="36.28515625" customWidth="1"/>
    <col min="4610" max="4610" width="36.28515625" customWidth="1"/>
    <col min="4866" max="4866" width="36.28515625" customWidth="1"/>
    <col min="5122" max="5122" width="36.28515625" customWidth="1"/>
    <col min="5378" max="5378" width="36.28515625" customWidth="1"/>
    <col min="5634" max="5634" width="36.28515625" customWidth="1"/>
    <col min="5890" max="5890" width="36.28515625" customWidth="1"/>
    <col min="6146" max="6146" width="36.28515625" customWidth="1"/>
    <col min="6402" max="6402" width="36.28515625" customWidth="1"/>
    <col min="6658" max="6658" width="36.28515625" customWidth="1"/>
    <col min="6914" max="6914" width="36.28515625" customWidth="1"/>
    <col min="7170" max="7170" width="36.28515625" customWidth="1"/>
    <col min="7426" max="7426" width="36.28515625" customWidth="1"/>
    <col min="7682" max="7682" width="36.28515625" customWidth="1"/>
    <col min="7938" max="7938" width="36.28515625" customWidth="1"/>
    <col min="8194" max="8194" width="36.28515625" customWidth="1"/>
    <col min="8450" max="8450" width="36.28515625" customWidth="1"/>
    <col min="8706" max="8706" width="36.28515625" customWidth="1"/>
    <col min="8962" max="8962" width="36.28515625" customWidth="1"/>
    <col min="9218" max="9218" width="36.28515625" customWidth="1"/>
    <col min="9474" max="9474" width="36.28515625" customWidth="1"/>
    <col min="9730" max="9730" width="36.28515625" customWidth="1"/>
    <col min="9986" max="9986" width="36.28515625" customWidth="1"/>
    <col min="10242" max="10242" width="36.28515625" customWidth="1"/>
    <col min="10498" max="10498" width="36.28515625" customWidth="1"/>
    <col min="10754" max="10754" width="36.28515625" customWidth="1"/>
    <col min="11010" max="11010" width="36.28515625" customWidth="1"/>
    <col min="11266" max="11266" width="36.28515625" customWidth="1"/>
    <col min="11522" max="11522" width="36.28515625" customWidth="1"/>
    <col min="11778" max="11778" width="36.28515625" customWidth="1"/>
    <col min="12034" max="12034" width="36.28515625" customWidth="1"/>
    <col min="12290" max="12290" width="36.28515625" customWidth="1"/>
    <col min="12546" max="12546" width="36.28515625" customWidth="1"/>
    <col min="12802" max="12802" width="36.28515625" customWidth="1"/>
    <col min="13058" max="13058" width="36.28515625" customWidth="1"/>
    <col min="13314" max="13314" width="36.28515625" customWidth="1"/>
    <col min="13570" max="13570" width="36.28515625" customWidth="1"/>
    <col min="13826" max="13826" width="36.28515625" customWidth="1"/>
    <col min="14082" max="14082" width="36.28515625" customWidth="1"/>
    <col min="14338" max="14338" width="36.28515625" customWidth="1"/>
    <col min="14594" max="14594" width="36.28515625" customWidth="1"/>
    <col min="14850" max="14850" width="36.28515625" customWidth="1"/>
    <col min="15106" max="15106" width="36.28515625" customWidth="1"/>
    <col min="15362" max="15362" width="36.28515625" customWidth="1"/>
    <col min="15618" max="15618" width="36.28515625" customWidth="1"/>
    <col min="15874" max="15874" width="36.28515625" customWidth="1"/>
    <col min="16130" max="16130" width="36.28515625" customWidth="1"/>
  </cols>
  <sheetData>
    <row r="1" spans="2:16">
      <c r="B1" s="78" t="s">
        <v>181</v>
      </c>
      <c r="C1" s="78"/>
      <c r="D1" s="78"/>
      <c r="E1" s="78"/>
      <c r="F1" s="79"/>
      <c r="G1" s="79"/>
      <c r="H1" s="79"/>
      <c r="I1" s="80"/>
      <c r="J1" s="80"/>
      <c r="K1" s="80"/>
      <c r="L1" s="81"/>
      <c r="M1" s="81"/>
      <c r="N1" s="81"/>
      <c r="O1" s="81"/>
      <c r="P1" s="81"/>
    </row>
    <row r="2" spans="2:16" ht="15.75">
      <c r="B2" s="82" t="s">
        <v>182</v>
      </c>
      <c r="C2" s="83"/>
      <c r="D2" s="83"/>
      <c r="E2" s="83"/>
      <c r="F2" s="79"/>
      <c r="G2" s="79"/>
      <c r="H2" s="79"/>
      <c r="I2" s="80"/>
      <c r="J2" s="80"/>
      <c r="K2" s="80"/>
      <c r="L2" s="81"/>
      <c r="M2" s="81"/>
      <c r="N2" s="81"/>
      <c r="O2" s="81"/>
      <c r="P2" s="81"/>
    </row>
    <row r="3" spans="2:16">
      <c r="B3" s="84"/>
      <c r="C3" s="81"/>
      <c r="D3" s="81"/>
      <c r="E3" s="81"/>
      <c r="F3" s="79"/>
      <c r="G3" s="79"/>
      <c r="H3" s="79"/>
      <c r="I3" s="79"/>
      <c r="J3" s="79"/>
      <c r="K3" s="85">
        <v>14407.994071333334</v>
      </c>
      <c r="L3" s="85">
        <v>14494.088497333336</v>
      </c>
      <c r="M3" s="85">
        <v>14868.001931333336</v>
      </c>
      <c r="N3" s="85">
        <v>14690.710814574168</v>
      </c>
      <c r="O3" s="85">
        <v>13299.232077973167</v>
      </c>
      <c r="P3" s="86">
        <f>SUM(K3:O3)</f>
        <v>71760.027392547345</v>
      </c>
    </row>
    <row r="4" spans="2:16">
      <c r="B4" s="87" t="s">
        <v>183</v>
      </c>
      <c r="C4" s="137" t="s">
        <v>184</v>
      </c>
      <c r="D4" s="138"/>
      <c r="E4" s="138"/>
      <c r="F4" s="139"/>
      <c r="G4" s="140" t="s">
        <v>185</v>
      </c>
      <c r="H4" s="140" t="s">
        <v>186</v>
      </c>
      <c r="I4" s="141" t="s">
        <v>187</v>
      </c>
      <c r="J4" s="140" t="s">
        <v>188</v>
      </c>
      <c r="K4" s="137" t="s">
        <v>189</v>
      </c>
      <c r="L4" s="138"/>
      <c r="M4" s="138"/>
      <c r="N4" s="138"/>
      <c r="O4" s="138"/>
      <c r="P4" s="139"/>
    </row>
    <row r="5" spans="2:16" ht="34.5">
      <c r="B5" s="88"/>
      <c r="C5" s="89" t="s">
        <v>190</v>
      </c>
      <c r="D5" s="89" t="s">
        <v>191</v>
      </c>
      <c r="E5" s="89" t="s">
        <v>192</v>
      </c>
      <c r="F5" s="89" t="s">
        <v>193</v>
      </c>
      <c r="G5" s="140"/>
      <c r="H5" s="140"/>
      <c r="I5" s="141"/>
      <c r="J5" s="140"/>
      <c r="K5" s="90">
        <v>2020</v>
      </c>
      <c r="L5" s="90">
        <v>2021</v>
      </c>
      <c r="M5" s="90">
        <v>2022</v>
      </c>
      <c r="N5" s="90">
        <v>2023</v>
      </c>
      <c r="O5" s="90">
        <v>2024</v>
      </c>
      <c r="P5" s="91" t="s">
        <v>194</v>
      </c>
    </row>
    <row r="6" spans="2:16">
      <c r="B6" s="92"/>
      <c r="C6" s="93"/>
      <c r="D6" s="93"/>
      <c r="E6" s="93"/>
      <c r="F6" s="92"/>
      <c r="G6" s="94"/>
      <c r="H6" s="94"/>
      <c r="I6" s="95" t="s">
        <v>195</v>
      </c>
      <c r="J6" s="95" t="s">
        <v>195</v>
      </c>
      <c r="K6" s="95" t="s">
        <v>195</v>
      </c>
      <c r="L6" s="95" t="s">
        <v>195</v>
      </c>
      <c r="M6" s="95" t="s">
        <v>195</v>
      </c>
      <c r="N6" s="95" t="s">
        <v>195</v>
      </c>
      <c r="O6" s="95" t="s">
        <v>195</v>
      </c>
      <c r="P6" s="95" t="s">
        <v>195</v>
      </c>
    </row>
    <row r="7" spans="2:16">
      <c r="B7" s="96"/>
      <c r="C7" s="93"/>
      <c r="D7" s="93"/>
      <c r="E7" s="93"/>
      <c r="F7" s="92"/>
      <c r="G7" s="94"/>
      <c r="H7" s="94"/>
      <c r="I7" s="94"/>
      <c r="J7" s="94"/>
      <c r="K7" s="94"/>
      <c r="L7" s="94"/>
      <c r="M7" s="94"/>
      <c r="N7" s="94"/>
      <c r="O7" s="94"/>
      <c r="P7" s="97"/>
    </row>
    <row r="8" spans="2:16" ht="30">
      <c r="B8" s="98" t="s">
        <v>196</v>
      </c>
      <c r="C8" s="99"/>
      <c r="D8" s="99"/>
      <c r="E8" s="99"/>
      <c r="F8" s="92"/>
      <c r="G8" s="92">
        <v>2020</v>
      </c>
      <c r="H8" s="92">
        <f>G8+1</f>
        <v>2021</v>
      </c>
      <c r="I8" s="100"/>
      <c r="J8" s="101">
        <f>'[1]план 2021'!$I$59/1000</f>
        <v>5307.3789999999999</v>
      </c>
      <c r="K8" s="102">
        <f>J8-L8</f>
        <v>3802.9549679999991</v>
      </c>
      <c r="L8" s="101">
        <f>'[1]план 2021'!$BT$60*1.2/1000</f>
        <v>1504.4240320000006</v>
      </c>
      <c r="M8" s="101"/>
      <c r="N8" s="101"/>
      <c r="O8" s="101"/>
      <c r="P8" s="103">
        <f>O8+N8+M8+L8+K8</f>
        <v>5307.3789999999999</v>
      </c>
    </row>
  </sheetData>
  <mergeCells count="6">
    <mergeCell ref="K4:P4"/>
    <mergeCell ref="C4:F4"/>
    <mergeCell ref="G4:G5"/>
    <mergeCell ref="H4:H5"/>
    <mergeCell ref="I4:I5"/>
    <mergeCell ref="J4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28</vt:i4>
      </vt:variant>
    </vt:vector>
  </HeadingPairs>
  <TitlesOfParts>
    <vt:vector size="33" baseType="lpstr">
      <vt:lpstr>1. паспорт местоположение</vt:lpstr>
      <vt:lpstr>2 паспорт описание</vt:lpstr>
      <vt:lpstr>3. КСГ</vt:lpstr>
      <vt:lpstr>Лист4</vt:lpstr>
      <vt:lpstr>2020-2024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местоположение'!Print_Area_0_0_0_0_0_0</vt:lpstr>
      <vt:lpstr>'2 паспорт описание'!Print_Area_0_0_0_0_0_0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Курочкина Мария Михайловна</cp:lastModifiedBy>
  <cp:revision>10</cp:revision>
  <cp:lastPrinted>2015-11-30T15:00:03Z</cp:lastPrinted>
  <dcterms:created xsi:type="dcterms:W3CDTF">2015-08-16T15:31:05Z</dcterms:created>
  <dcterms:modified xsi:type="dcterms:W3CDTF">2022-02-10T11:25:28Z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